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drawings/drawing4.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9480" windowHeight="9045" activeTab="3"/>
  </bookViews>
  <sheets>
    <sheet name="Cách tính " sheetId="1" r:id="rId1"/>
    <sheet name="DATA 2017" sheetId="11" r:id="rId2"/>
    <sheet name="DATA 2018" sheetId="10" r:id="rId3"/>
    <sheet name="DATA 2019" sheetId="5" r:id="rId4"/>
  </sheets>
  <definedNames>
    <definedName name="_xlnm._FilterDatabase" localSheetId="1" hidden="1">'DATA 2017'!$A$8:$U$77</definedName>
    <definedName name="_xlnm._FilterDatabase" localSheetId="2" hidden="1">'DATA 2018'!$A$8:$U$77</definedName>
    <definedName name="_xlnm._FilterDatabase" localSheetId="3" hidden="1">'DATA 2019'!$A$8:$U$77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6" i="11" l="1"/>
  <c r="K46" i="10"/>
  <c r="S46" i="10" s="1"/>
  <c r="K46" i="5"/>
  <c r="S46" i="5" s="1"/>
  <c r="I37" i="11"/>
  <c r="J37" i="11"/>
  <c r="K37" i="11"/>
  <c r="H37" i="10" l="1"/>
  <c r="J37" i="5"/>
  <c r="H37" i="5"/>
  <c r="K31" i="5"/>
  <c r="L30" i="5"/>
  <c r="S36" i="5"/>
  <c r="L10" i="5" l="1"/>
  <c r="H10" i="5"/>
  <c r="S10" i="5" s="1"/>
  <c r="S17" i="5" l="1"/>
  <c r="L73" i="5" l="1"/>
  <c r="S73" i="5"/>
  <c r="S72" i="5"/>
  <c r="S71" i="5"/>
  <c r="S70" i="5"/>
  <c r="S69" i="5"/>
  <c r="S68" i="10"/>
  <c r="S70" i="11"/>
  <c r="S59" i="5" l="1"/>
  <c r="S59" i="10"/>
  <c r="S59" i="11"/>
  <c r="S66" i="10" l="1"/>
  <c r="S65" i="10"/>
  <c r="S64" i="10"/>
  <c r="S63" i="10"/>
  <c r="S62" i="10"/>
  <c r="S61" i="10"/>
  <c r="S60" i="10"/>
  <c r="K58" i="10"/>
  <c r="S58" i="10" s="1"/>
  <c r="S57" i="10"/>
  <c r="S56" i="10"/>
  <c r="S55" i="10"/>
  <c r="S54" i="10"/>
  <c r="S53" i="10"/>
  <c r="S52" i="10"/>
  <c r="S51" i="10"/>
  <c r="S50" i="10"/>
  <c r="S49" i="10"/>
  <c r="K48" i="10"/>
  <c r="S48" i="10" s="1"/>
  <c r="K47" i="10"/>
  <c r="S47" i="10" s="1"/>
  <c r="S66" i="11"/>
  <c r="S65" i="11"/>
  <c r="S64" i="11"/>
  <c r="S63" i="11"/>
  <c r="S62" i="11"/>
  <c r="S61" i="11"/>
  <c r="S60" i="11"/>
  <c r="S58" i="11"/>
  <c r="S57" i="11"/>
  <c r="S56" i="11"/>
  <c r="S55" i="11"/>
  <c r="S54" i="11"/>
  <c r="S53" i="11"/>
  <c r="S52" i="11"/>
  <c r="S51" i="11"/>
  <c r="S50" i="11"/>
  <c r="S49" i="11"/>
  <c r="L48" i="11"/>
  <c r="S48" i="11" s="1"/>
  <c r="K48" i="11"/>
  <c r="L47" i="11"/>
  <c r="K47" i="11"/>
  <c r="S47" i="11" s="1"/>
  <c r="L46" i="11"/>
  <c r="S46" i="11"/>
  <c r="S77" i="11" l="1"/>
  <c r="S76" i="11"/>
  <c r="S75" i="11"/>
  <c r="S74" i="11"/>
  <c r="S73" i="11"/>
  <c r="S72" i="11"/>
  <c r="S71" i="11"/>
  <c r="S69" i="11"/>
  <c r="S68" i="11"/>
  <c r="S67" i="11"/>
  <c r="S45" i="11"/>
  <c r="S44" i="11"/>
  <c r="S43" i="11"/>
  <c r="S42" i="11"/>
  <c r="S41" i="11"/>
  <c r="S40" i="11"/>
  <c r="S39" i="11"/>
  <c r="S38" i="11"/>
  <c r="S37" i="11"/>
  <c r="S36" i="11"/>
  <c r="S35" i="11"/>
  <c r="S34" i="11"/>
  <c r="S33" i="11"/>
  <c r="S32" i="11"/>
  <c r="S31" i="11"/>
  <c r="S30" i="11"/>
  <c r="S29" i="11"/>
  <c r="S28" i="11"/>
  <c r="S27" i="11"/>
  <c r="S26" i="11"/>
  <c r="S25" i="11"/>
  <c r="S24" i="11"/>
  <c r="S23" i="11"/>
  <c r="S22" i="11"/>
  <c r="S21" i="11"/>
  <c r="S20" i="11"/>
  <c r="S19" i="11"/>
  <c r="S18" i="11"/>
  <c r="S17" i="11"/>
  <c r="S16" i="11"/>
  <c r="S15" i="11"/>
  <c r="S14" i="11"/>
  <c r="S13" i="11"/>
  <c r="S12" i="11"/>
  <c r="S11" i="11"/>
  <c r="S10" i="11"/>
  <c r="S9" i="11"/>
  <c r="Q8" i="11"/>
  <c r="P8" i="11"/>
  <c r="O8" i="11"/>
  <c r="N8" i="11"/>
  <c r="M8" i="11"/>
  <c r="L8" i="11"/>
  <c r="K8" i="11"/>
  <c r="J8" i="11"/>
  <c r="I8" i="11"/>
  <c r="H8" i="11"/>
  <c r="G8" i="11"/>
  <c r="F8" i="11"/>
  <c r="E8" i="11"/>
  <c r="D8" i="11"/>
  <c r="S77" i="10"/>
  <c r="S76" i="10"/>
  <c r="S75" i="10"/>
  <c r="S74" i="10"/>
  <c r="S73" i="10"/>
  <c r="S72" i="10"/>
  <c r="S71" i="10"/>
  <c r="S70" i="10"/>
  <c r="S69" i="10"/>
  <c r="S67" i="10"/>
  <c r="S45" i="10"/>
  <c r="S44" i="10"/>
  <c r="S43" i="10"/>
  <c r="S42" i="10"/>
  <c r="S41" i="10"/>
  <c r="S40" i="10"/>
  <c r="S39" i="10"/>
  <c r="S38" i="10"/>
  <c r="S37" i="10"/>
  <c r="S36" i="10"/>
  <c r="S35" i="10"/>
  <c r="S34" i="10"/>
  <c r="S33" i="10"/>
  <c r="S32" i="10"/>
  <c r="S31" i="10"/>
  <c r="S30" i="10"/>
  <c r="S29" i="10"/>
  <c r="S28" i="10"/>
  <c r="S27" i="10"/>
  <c r="S26" i="10"/>
  <c r="S25" i="10"/>
  <c r="S24" i="10"/>
  <c r="S23" i="10"/>
  <c r="S22" i="10"/>
  <c r="S21" i="10"/>
  <c r="S20" i="10"/>
  <c r="S19" i="10"/>
  <c r="S18" i="10"/>
  <c r="S16" i="10"/>
  <c r="S15" i="10"/>
  <c r="S14" i="10"/>
  <c r="S13" i="10"/>
  <c r="S12" i="10"/>
  <c r="S11" i="10"/>
  <c r="S10" i="10"/>
  <c r="S9" i="10"/>
  <c r="Q8" i="10"/>
  <c r="P8" i="10"/>
  <c r="O8" i="10"/>
  <c r="N8" i="10"/>
  <c r="M8" i="10"/>
  <c r="L8" i="10"/>
  <c r="K8" i="10"/>
  <c r="J8" i="10"/>
  <c r="I8" i="10"/>
  <c r="H8" i="10"/>
  <c r="G8" i="10"/>
  <c r="F8" i="10"/>
  <c r="E8" i="10"/>
  <c r="D8" i="10"/>
  <c r="S11" i="5" l="1"/>
  <c r="S12" i="5"/>
  <c r="S13" i="5"/>
  <c r="S14" i="5"/>
  <c r="S15" i="5"/>
  <c r="S16" i="5"/>
  <c r="S18" i="5"/>
  <c r="S19" i="5"/>
  <c r="S20" i="5"/>
  <c r="S21" i="5"/>
  <c r="S22" i="5"/>
  <c r="S23" i="5"/>
  <c r="S24" i="5"/>
  <c r="S25" i="5"/>
  <c r="S26" i="5"/>
  <c r="S27" i="5"/>
  <c r="S28" i="5"/>
  <c r="S29" i="5"/>
  <c r="S30" i="5"/>
  <c r="S31" i="5"/>
  <c r="S32" i="5"/>
  <c r="S33" i="5"/>
  <c r="S34" i="5"/>
  <c r="S35" i="5"/>
  <c r="S37" i="5"/>
  <c r="S38" i="5"/>
  <c r="S39" i="5"/>
  <c r="S40" i="5"/>
  <c r="S41" i="5"/>
  <c r="S42" i="5"/>
  <c r="S43" i="5"/>
  <c r="S44" i="5"/>
  <c r="S45" i="5"/>
  <c r="S67" i="5"/>
  <c r="S68" i="5"/>
  <c r="S74" i="5"/>
  <c r="S75" i="5"/>
  <c r="S76" i="5"/>
  <c r="S77" i="5"/>
  <c r="S9" i="5"/>
  <c r="J8" i="5" l="1"/>
  <c r="K8" i="5"/>
  <c r="L8" i="5"/>
  <c r="H8" i="5"/>
  <c r="O8" i="5"/>
  <c r="E8" i="5"/>
  <c r="Q8" i="5"/>
  <c r="P8" i="5"/>
  <c r="N8" i="5"/>
  <c r="M8" i="5"/>
  <c r="I8" i="5"/>
  <c r="G8" i="5"/>
  <c r="F8" i="5"/>
  <c r="D8" i="5"/>
</calcChain>
</file>

<file path=xl/sharedStrings.xml><?xml version="1.0" encoding="utf-8"?>
<sst xmlns="http://schemas.openxmlformats.org/spreadsheetml/2006/main" count="782" uniqueCount="223">
  <si>
    <t>TT</t>
  </si>
  <si>
    <t>Nội dung</t>
  </si>
  <si>
    <t xml:space="preserve">Điểm năng lực nghiên cứu </t>
  </si>
  <si>
    <t>Công thức tính</t>
  </si>
  <si>
    <t>Bài báo tạp chí, báo cáo khoa học trong danh mục Web of Science nhóm Q1</t>
  </si>
  <si>
    <t>Bài báo tạp chí, báo cáo khoa học trong danh mục Web of Science nhóm Q2</t>
  </si>
  <si>
    <t>Bài báo tạp chí, báo cáo khoa học trong danh mục Web of Science nhóm Q3</t>
  </si>
  <si>
    <t>Bài báo tạp chí, báo cáo khoa học trong danh mục Web of Science nhóm Q4</t>
  </si>
  <si>
    <t>Bài báo tạp chí, báo cáo khoa học thuộc danh mục SCOPUS được Scimago xếp hạng</t>
  </si>
  <si>
    <t>Báo cáo khoa học tại hội nghị khoa học quốc tế được đăng toàn văn trong kỷ yếu (Proceedings) viết bằng Tiếng Anh, có phản biện khoa học, có chỉ số ISBN hoặc ISSN</t>
  </si>
  <si>
    <t>Bài báo tạp chí, báo cáo khoa học thuộc danh mục SCOPUS chưa được Scimago xếp hạng</t>
  </si>
  <si>
    <t>Bài báo Tạp chí Khoa học Công nghệ Hàng hải</t>
  </si>
  <si>
    <t>Bài báo tạp chí, ấn phẩm khác (có ISBN hoặc ISSN) được Hội đồng Giáo sư Nhà nước công nhận</t>
  </si>
  <si>
    <t>Bằng độc quyền sáng chế</t>
  </si>
  <si>
    <t>Giải pháp hữu ích</t>
  </si>
  <si>
    <t>Hướng dẫn nghiên cứu khoa học sinh viên, hướng dẫn dự án khởi nghiệp đổi mới sáng tạo sinh viên</t>
  </si>
  <si>
    <t>Có giải thưởng cấp Quốc gia</t>
  </si>
  <si>
    <t>Giải Nhất</t>
  </si>
  <si>
    <t>Giải Nhì</t>
  </si>
  <si>
    <t>Giải Ba</t>
  </si>
  <si>
    <t>Bằng sáng chế/giải pháp hữu ích được cấp trong năm (1)</t>
  </si>
  <si>
    <t>(1)</t>
  </si>
  <si>
    <t>(2)</t>
  </si>
  <si>
    <t>(3)</t>
  </si>
  <si>
    <t>(4)</t>
  </si>
  <si>
    <t>Họ và tên</t>
  </si>
  <si>
    <t>Bài báo, ấn phẩm khoa học (1)</t>
  </si>
  <si>
    <t>Hướng dẫn nghiên cứu khoa học sinh viên, hướng dẫn dự án khởi nghiệp đổi mới sáng tạo sinh viên có giải thưởng cấp Quốc gia</t>
  </si>
  <si>
    <t>Hệ số tính</t>
  </si>
  <si>
    <t>(5)</t>
  </si>
  <si>
    <t>(7)</t>
  </si>
  <si>
    <t>(8)</t>
  </si>
  <si>
    <t>(9)</t>
  </si>
  <si>
    <t>(10)</t>
  </si>
  <si>
    <t>(11)</t>
  </si>
  <si>
    <t>(13)</t>
  </si>
  <si>
    <t>(14)</t>
  </si>
  <si>
    <t>(15)</t>
  </si>
  <si>
    <t>(12)</t>
  </si>
  <si>
    <t>(16)</t>
  </si>
  <si>
    <t>Giải pháp hữu ích</t>
  </si>
  <si>
    <t>A01</t>
  </si>
  <si>
    <t>A02</t>
  </si>
  <si>
    <t>A03</t>
  </si>
  <si>
    <t>A04</t>
  </si>
  <si>
    <t>A05</t>
  </si>
  <si>
    <t>A06</t>
  </si>
  <si>
    <t>A07</t>
  </si>
  <si>
    <t>A08</t>
  </si>
  <si>
    <t>A09</t>
  </si>
  <si>
    <t>A10</t>
  </si>
  <si>
    <t>A11</t>
  </si>
  <si>
    <t>A12</t>
  </si>
  <si>
    <t>A13</t>
  </si>
  <si>
    <t>A14</t>
  </si>
  <si>
    <t>A15</t>
  </si>
  <si>
    <t>A16</t>
  </si>
  <si>
    <t>A17</t>
  </si>
  <si>
    <t>A18</t>
  </si>
  <si>
    <t>A19</t>
  </si>
  <si>
    <t>A20</t>
  </si>
  <si>
    <t>A21</t>
  </si>
  <si>
    <t>A22</t>
  </si>
  <si>
    <t>BẢNG DỮ LIỆU TÍNH TOÁN NĂNG LỰC NGHIÊN CỨU 2019</t>
  </si>
  <si>
    <t>BẢNG DỮ LIỆU TÍNH TOÁN NĂNG LỰC NGHIÊN CỨU 2018</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</si>
  <si>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</si>
  <si>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</si>
  <si>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</si>
  <si>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</si>
  <si>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</si>
  <si>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</si>
  <si>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</si>
  <si>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</si>
  <si>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</si>
  <si>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</si>
  <si>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</si>
  <si>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</si>
  <si>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</si>
  <si>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</si>
  <si>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</si>
  <si>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</si>
  <si>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</si>
  <si>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</si>
  <si>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</si>
  <si>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</si>
  <si>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</si>
  <si>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</si>
  <si>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</si>
  <si>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</si>
  <si>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</si>
  <si>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</si>
  <si>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</si>
  <si>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</si>
  <si>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</si>
  <si>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</si>
  <si>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</si>
  <si>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</si>
  <si>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</si>
  <si>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</si>
  <si>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</si>
  <si>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</si>
  <si>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</si>
  <si>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</si>
  <si>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</si>
  <si>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</si>
  <si>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</si>
  <si>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</si>
  <si>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</si>
  <si>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</si>
  <si>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</si>
  <si>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</si>
  <si>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</si>
  <si>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BẢNG DỮ LIỆU TÍNH TOÁN NĂNG LỰC NGHIÊN CỨU 2017</t>
  </si>
  <si>
    <t>Bài báo tạp chí, ấn phẩm khác (có ISBN hoặc ISSN) được Hội đồng GSNN công nhận</t>
  </si>
  <si>
    <t>Ghi chú</t>
  </si>
  <si>
    <t>3.1.1</t>
  </si>
  <si>
    <t>3.1.2</t>
  </si>
  <si>
    <t>3.1.3</t>
  </si>
  <si>
    <t>Bộ môn</t>
  </si>
  <si>
    <r>
      <t xml:space="preserve">Cụ thể 
</t>
    </r>
    <r>
      <rPr>
        <i/>
        <sz val="11"/>
        <color theme="1"/>
        <rFont val="Times New Roman"/>
        <family val="1"/>
      </rPr>
      <t>(đề nghị ghõ rõ các đầu mục được tính trong bảng số liệu)</t>
    </r>
  </si>
  <si>
    <t>BẢNG QUY ĐỔI ĐIỂM ĐÁNH GIÁ KẾT QUẢ NGHIÊN CỨU</t>
  </si>
  <si>
    <r>
      <t xml:space="preserve">Trường hợp công trình có nhiều tác giả, tác giả chính tính riêng 40% số điểm (trường hợp tác giả chịu trách nhiệm chính khách tác giả đứng tên đầu, mỗi tác giả được tính riêng 20% số điểm). Số điểm còn lại (60%) chia đều cho tất cả các tác giả cùng đứng tên (bao gồm các tác giả chính). 
</t>
    </r>
    <r>
      <rPr>
        <sz val="12"/>
        <color rgb="FFFF0000"/>
        <rFont val="Times New Roman"/>
        <family val="1"/>
      </rPr>
      <t>- Các công trình phải ghi địa chỉ công bố là Trường Đại học Hàng hải Việt Nam. 
- Các bài báo, báo cáo khoa học, bằng sáng chế/giải pháp hữu ích là sản phẩm đầu ra của đề tài/chương trình nghiên cứu có tài trợ không được tính điểm năng lực.</t>
    </r>
  </si>
  <si>
    <t>Bùi Thanh Huân</t>
  </si>
  <si>
    <t>Nguyễn Thái Dương</t>
  </si>
  <si>
    <t>Đào Quang Dân</t>
  </si>
  <si>
    <t>Trần Thanh Bình</t>
  </si>
  <si>
    <t>Lê Quốc An</t>
  </si>
  <si>
    <t>Nguyễn Đình Hải</t>
  </si>
  <si>
    <t>Phạm Trung Đức</t>
  </si>
  <si>
    <t>Nguyễn Văn Thịnh</t>
  </si>
  <si>
    <t>Nguyễn Đình Thạch</t>
  </si>
  <si>
    <t>Hà Nam Ninh</t>
  </si>
  <si>
    <t>Nguyễn Anh Tuấn</t>
  </si>
  <si>
    <t>Nguyễn Cảnh Sơn</t>
  </si>
  <si>
    <t>Lê Quang Vinh</t>
  </si>
  <si>
    <t>Nguyễn Đức Long</t>
  </si>
  <si>
    <t>Đỗ Văn Long</t>
  </si>
  <si>
    <t>Lê Quang Huy</t>
  </si>
  <si>
    <t>Vũ Sơn Tùng</t>
  </si>
  <si>
    <t>Lã Văn Hải</t>
  </si>
  <si>
    <t>Nguyễn Quang Duy</t>
  </si>
  <si>
    <t>Vũ Văn Linh</t>
  </si>
  <si>
    <t>Lê Thành Đạt</t>
  </si>
  <si>
    <t>Nguyễn Xuân Long</t>
  </si>
  <si>
    <t>Mai Xuân Hương</t>
  </si>
  <si>
    <t>Nguyễn Thanh Diệu</t>
  </si>
  <si>
    <t>Phạm Quang Thuỷ</t>
  </si>
  <si>
    <t>Trịnh Hải Thanh</t>
  </si>
  <si>
    <t>Đặng Đình Chiến</t>
  </si>
  <si>
    <t>Đinh Xuân Mạnh</t>
  </si>
  <si>
    <t>Nguyễn Văn Sướng</t>
  </si>
  <si>
    <t>Nguyễn Trung Chính</t>
  </si>
  <si>
    <t>Phạm Tất Tiệp</t>
  </si>
  <si>
    <t>Bùi Văn Hưng</t>
  </si>
  <si>
    <t>Bùi Đăng Khoa</t>
  </si>
  <si>
    <t>Bùi Quang Khánh</t>
  </si>
  <si>
    <t>Nguyễn Thanh Tùng</t>
  </si>
  <si>
    <t>Lương Tú Nam</t>
  </si>
  <si>
    <t>Ngô Như Tại</t>
  </si>
  <si>
    <t>Nguyễn Mạnh Cường</t>
  </si>
  <si>
    <t>Nguyễn Thành Lê</t>
  </si>
  <si>
    <t>Lương Thị Kim Dung</t>
  </si>
  <si>
    <t>Phạm Vũ Tuấn</t>
  </si>
  <si>
    <t>Phạm Thanh Tân</t>
  </si>
  <si>
    <t>Nguyễn Bá Thắng</t>
  </si>
  <si>
    <t>Nguyễn Tuấn Anh</t>
  </si>
  <si>
    <t>Trần Gia Ninh</t>
  </si>
  <si>
    <t>Bùi Hưng Nguyên</t>
  </si>
  <si>
    <t>Đỗ Công Hoan</t>
  </si>
  <si>
    <t>Hoàng Thị Ngọc Quỳnh</t>
  </si>
  <si>
    <t>Trịnh Thị Thu Thảo</t>
  </si>
  <si>
    <t>Nguyễn Đình Thúy Hường</t>
  </si>
  <si>
    <t>Phan Văn Hưng</t>
  </si>
  <si>
    <t>Nguyễn Viết Hà</t>
  </si>
  <si>
    <t>Hoàng Thị Hồng Hạnh</t>
  </si>
  <si>
    <t>Vũ Đăng Thái</t>
  </si>
  <si>
    <t>Nguyễn Lê Kim Phúc</t>
  </si>
  <si>
    <t>Đỗ Văn Cường</t>
  </si>
  <si>
    <t>Nguyễn Văn Trưởng</t>
  </si>
  <si>
    <t>Vũ Việt Dũng (2,67)</t>
  </si>
  <si>
    <t>Quách Thanh Chung</t>
  </si>
  <si>
    <t>Hoàng Xuân Bằng</t>
  </si>
  <si>
    <t>Phạm Văn Luân</t>
  </si>
  <si>
    <t>Nguyễn Thành Trung</t>
  </si>
  <si>
    <t>Nguyễn Mạnh Hà</t>
  </si>
  <si>
    <t>Lê Xuân Việt</t>
  </si>
  <si>
    <t>Đỗ Thành Phố</t>
  </si>
  <si>
    <t>Hàng hải</t>
  </si>
  <si>
    <t>Cơ sở Hàng hải</t>
  </si>
  <si>
    <t>Luật Hàng hải</t>
  </si>
  <si>
    <t>Trung tâm thực hành-Mô phỏng</t>
  </si>
  <si>
    <t>01 công bố trên Tạp chí cảnh sát biển là tác giả thứ nhất (nhóm 2 tác giả);  Tạp chí KHCNHH: 01 công bố là tác giả thứ nhất (nhóm 2 tác giả),  02 công bố là tác giả tham gia (nhóm 3 tác giả); Tác giả duy nhất của Sách chuyên khảo: “Monograph book Law regime on seafarers" có ISBN</t>
  </si>
  <si>
    <t xml:space="preserve"> 01 công bố trên tạp chí KHCNHH là tác giả tham gia (nhóm 3 tác giả); 01 công bố trên Tạp chí cảnh sát biển là tác giả thứ hai (nhóm 2 tác giả); Tác giả tham gia Giáo trình "Pháp luật Quốc tế và Việt Nam về vận chuyển (nhóm 04 tác giả)</t>
  </si>
  <si>
    <t xml:space="preserve"> Tác giả tham gia Giáo trình "Pháp luật Quốc tế và Việt Nam về vận chuyển (nhóm 04 tác giả)</t>
  </si>
  <si>
    <t xml:space="preserve">  Tạp chí KHCNHH: 01 công bố là tác giả thứ nhất (nhóm 2 tác giả)</t>
  </si>
  <si>
    <t xml:space="preserve"> 01 công bố trên tạp chí KHCNHH là tác giả duy nhất</t>
  </si>
  <si>
    <t xml:space="preserve"> 01 công bố trên Tạp chí KHCNHH là tác giả thứ hai (công bố gồm nhóm 2 tác giả)</t>
  </si>
  <si>
    <t xml:space="preserve"> 01 công bố trên tạp chí KHCNHH là tác giả đứng tên đầu (nhóm 3 tác giả)</t>
  </si>
  <si>
    <t xml:space="preserve"> 01 công bố trên tạp chí KHCNHH là tác giả thứ nhất (nhóm 3 tác giả); Hướng dẫn SSV được giải Đội Nỗ lực nhất = Giải ba trong cuộc thi Phiên tòa giả định cấp QG</t>
  </si>
  <si>
    <t xml:space="preserve"> 01 công bố tạp chí có ISSN là tác giả thứ nhất (công bố gồm nhóm 2 tác giả)</t>
  </si>
  <si>
    <t xml:space="preserve"> 01 công bố trên tạp chí KHCNHH là tác giả tham gia (nhóm 3 tác giả)</t>
  </si>
  <si>
    <t xml:space="preserve"> 01 công bố trên tạp chí KHCNHH là tác giả chính (nhóm 3 tác giả)</t>
  </si>
  <si>
    <t>01 Công bố trên Hội thảo quốc tế là tác giả duy nhất; 01 Công bố trên tạp chí KOSOMES là tác giả chính cùng nhóm 2 tác giả; 02 Công bố trên tạp chí KHCN Hàng hải là tác giả chính trong nhóm 3 tác giả; 01 Công bố trên tạp chí KHCN Hàng hải là tác giả duy nhất.</t>
  </si>
  <si>
    <t xml:space="preserve"> 01 Công bố trên tạp chí quốc tế SEAS là tác giả chính cùng nhóm 4 tác giả;  01 Công bố trên tạp chí GTVT là tác giả chính trong nhóm 3 tác giả; 02 Công bố trên tạp chí KHCN Hàng hải là tác giả chính trong nhóm 3 tác giả; 01 Công bố trên tạp chí KHCN Hàng hải là tác giả chính trong nhóm 2 tác giả.</t>
  </si>
  <si>
    <t xml:space="preserve"> 01 Công bố trên tạp chí thuộc SCOPUS là tác giả chính cùng nhóm 3 tác giả;  01 Công bố trên tạp chí thuộc SCOPUS là tác giả duy nhất; 01 Công bố trên tạp chí quốc tế SEAS là tác giả chính trong nhóm 2 tác giả; 01 Công bố trên tạp chí KHCN Hàng hải là tác giả chính trong nhóm 2 tác giả; 01 Công bố trên tạp chí KHCN Hàng hải là tác giả duy nhất.</t>
  </si>
  <si>
    <t>01 công bố trên Tạp chí KHCN Hàng hải là tác giả duy nhất.</t>
  </si>
  <si>
    <t>01 Công bố trên Tạp chí GTVT tham gia cùng nhóm 4 tác giả.</t>
  </si>
  <si>
    <t xml:space="preserve">01 Công bố trên Tạp chí hàng hải tham gia cùng nhóm 3 tác giả.
</t>
  </si>
  <si>
    <t>01 công bố trên tạp chí giao thông vận tải cùng 4 tác giả</t>
  </si>
  <si>
    <t>03 báo cáo khoa học: 01 công bố tác giả duy nhất; 01 công bố là tác giả thứ nhất (nhóm 3 tác giả); 01 công bố hội nghị khoa học quốc tế được đăng toàn văn trong kỷ yếu (Proceedings) viết bằng Tiếng Anh là tác giả tham gia (nhóm 3 tác giả).</t>
  </si>
  <si>
    <t>02 báo cáo khoa học : 01 công bố là tác giả thứ nhất (nhóm 2 tác giả); 01 công bố SCOPUS là tác giả tham gia (nhóm 4 tác giả).</t>
  </si>
  <si>
    <t>0.06</t>
  </si>
  <si>
    <t xml:space="preserve"> 02 Công trình thuộccột (5): đều là tác giả chính trong nhóm 02 tác giả và 01 công trình thuộc cột (9)</t>
  </si>
  <si>
    <t xml:space="preserve">01 công trình đăng trên Tạp chí KHCN HH (số 59, tháng 8/2019), là tác giả duy nhất . </t>
  </si>
  <si>
    <t>01 bài đăng trên hội thảo AMFUF có chỉ số ISSN; 02 bài báo đăng trên tạp chí giao thông vận tải đều là tác giả chính</t>
  </si>
  <si>
    <t>01 bài đăng trên tạp chí giao thông vận tải là tác giả chính</t>
  </si>
  <si>
    <t>01 bài báo đăng trên tạp chí khoa học công nghệ hàng hải; 01 bài đăng trên tạp chí giao thông vận tải</t>
  </si>
  <si>
    <t>01 bài ISI xếp hạng Q3; 03 bài Scopus xếp hạng Q3; 01 bài Scopus chưa được xếp hạng; 02 bài báo đăng toàn văn trên các tạp chí hội nghị quốc tế có phản biện và chỉ số ISSN (tất cả các bài quốc tế đều là tác giả duy nhất); 01 bài trên tạp chí khoa học công nghệ hàng hải (là tác giả thứ nhất và chịu trách nhiệm)</t>
  </si>
  <si>
    <t>01 bài ISI xếp hạng Q1 là tác giả chịu trách nhiệm chính (có 2 tác giả); 01 bài báo scopus xếp hạng Q3 là tác giả đứng đầu (có 3 tác giả); 01 bài báo trên tạp chí khoa học công nghệ hàng hải (tác giả duy nhất)</t>
  </si>
  <si>
    <t>01 bài đăng trên tạp chí hàng hải số 49 là tác giả duy nhất; 01 bài báo trên tạp chí hàng hải số 50 tham gia cùng 2 tác giả;  01 bài báo trên tạp chí hàng hải số 52 là tác giả đứng đầu và chịu trách nhiệm; 01 bài đăng toàn văn trên tạp chí tiếng anh có chỉ số ISSN là tác giả đứng đầu; tham gia 01 bài trên hội thảo quốc tế scopus cùng 02 tác giả; 01 bài trên hội thảo scopus là tác chịu trách nhiệm (hội thảo IAMU được index trong scopus năm 2017).</t>
  </si>
  <si>
    <t xml:space="preserve"> 01 CÔNG BỐ TRÊN TẠP CHÍ SCOPUS Q3 là tác giả đứng đầu; 01 công bố trên tạp chí KHCNHH số 59 là tác giả duy nhất; 01 bài báo trên tạp chí hàng hải số 59 tham gia.</t>
  </si>
  <si>
    <t xml:space="preserve">Tham gia 04 bài báo trong các tạp chí khoa học hàng hải các số 53, 54, 55, 56 </t>
  </si>
  <si>
    <t>01 ấn phẩm có ISBN, 01 Công bố trên tạp chí GTVT tham gia cùng nhóm 4 tác giả, 03 Công bố trên tạp chí KHCNHH tham gia cùng nhóm 3 tác giả, 01 bài báo là tác giả đứng đầu trong hội thảo scopus (IAMU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</si>
</sst>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Arial"/>
      <family val="2"/>
      <scheme val="minor"/>
    </font>
    <font>
      <sz val="12"/>
      <color theme="1"/>
      <name val="Times New Roman"/>
      <family val="1"/>
    </font>
    <font>
      <b/>
      <sz val="12"/>
      <color theme="1"/>
      <name val="Times New Roman"/>
      <family val="1"/>
    </font>
    <font>
      <sz val="10"/>
      <color theme="1"/>
      <name val="Arial"/>
      <family val="2"/>
    </font>
    <font>
      <sz val="8"/>
      <name val="Arial"/>
      <family val="2"/>
      <scheme val="minor"/>
    </font>
    <font>
      <b/>
      <sz val="11"/>
      <color theme="1"/>
      <name val="Times New Roman"/>
      <family val="1"/>
    </font>
    <font>
      <sz val="11"/>
      <color theme="1"/>
      <name val="Times New Roman"/>
      <family val="1"/>
    </font>
    <font>
      <b/>
      <i/>
      <sz val="11"/>
      <color theme="1"/>
      <name val="Times New Roman"/>
      <family val="1"/>
    </font>
    <font>
      <b/>
      <sz val="14"/>
      <color rgb="FF230894"/>
      <name val="Times New Roman"/>
      <family val="1"/>
    </font>
    <font>
      <b/>
      <i/>
      <sz val="12"/>
      <color rgb="FFFF0000"/>
      <name val="Times New Roman"/>
      <family val="1"/>
    </font>
    <font>
      <b/>
      <sz val="12"/>
      <color rgb="FFFF0000"/>
      <name val="Times New Roman"/>
      <family val="1"/>
    </font>
    <font>
      <b/>
      <i/>
      <u/>
      <sz val="12"/>
      <color theme="1"/>
      <name val="Times New Roman"/>
      <family val="1"/>
    </font>
    <font>
      <i/>
      <sz val="11"/>
      <color theme="1"/>
      <name val="Times New Roman"/>
      <family val="1"/>
    </font>
    <font>
      <sz val="12"/>
      <color rgb="FFFF0000"/>
      <name val="Times New Roman"/>
      <family val="1"/>
    </font>
    <font>
      <b/>
      <sz val="12"/>
      <color rgb="FF230894"/>
      <name val="Times New Roman"/>
      <family val="1"/>
    </font>
    <font>
      <b/>
      <sz val="11"/>
      <name val="Times New Roman"/>
      <family val="1"/>
    </font>
    <font>
      <b/>
      <i/>
      <sz val="11"/>
      <name val="Times New Roman"/>
      <family val="1"/>
    </font>
  </fonts>
  <fills count="9">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1" fillId="0" borderId="0" xfId="0" applyFont="1"/>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xf numFmtId="0" fontId="1" fillId="0" borderId="0" xfId="0" applyFont="1" applyAlignment="1">
      <alignment vertical="center"/>
    </xf>
    <xf numFmtId="0" fontId="1" fillId="0" borderId="0" xfId="0" applyFont="1" applyAlignment="1">
      <alignment wrapTex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1" fillId="0" borderId="1" xfId="0" applyFont="1" applyBorder="1" applyAlignment="1">
      <alignment horizontal="left" vertical="center"/>
    </xf>
    <xf numFmtId="49" fontId="1" fillId="0" borderId="0" xfId="0" applyNumberFormat="1" applyFont="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2" fontId="1" fillId="0" borderId="1" xfId="0" applyNumberFormat="1" applyFont="1" applyBorder="1" applyAlignment="1">
      <alignment horizontal="right" vertical="center" wrapText="1"/>
    </xf>
    <xf numFmtId="2" fontId="2" fillId="0" borderId="1" xfId="0" applyNumberFormat="1" applyFont="1" applyBorder="1" applyAlignment="1">
      <alignment horizontal="right" vertical="center" wrapText="1"/>
    </xf>
    <xf numFmtId="2" fontId="2" fillId="0" borderId="1" xfId="0" applyNumberFormat="1" applyFont="1" applyBorder="1" applyAlignment="1">
      <alignment wrapText="1"/>
    </xf>
    <xf numFmtId="0" fontId="3" fillId="0" borderId="0" xfId="0" applyFont="1" applyAlignment="1">
      <alignment horizontal="left" vertical="center" wrapText="1"/>
    </xf>
    <xf numFmtId="0" fontId="1" fillId="4"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49" fontId="1" fillId="0" borderId="1" xfId="0" applyNumberFormat="1" applyFont="1" applyBorder="1" applyAlignment="1">
      <alignment vertical="center" wrapText="1"/>
    </xf>
    <xf numFmtId="0" fontId="1" fillId="0" borderId="1" xfId="0" applyFont="1" applyBorder="1" applyAlignment="1">
      <alignment vertical="center" wrapText="1"/>
    </xf>
    <xf numFmtId="0" fontId="1" fillId="0" borderId="1" xfId="0" quotePrefix="1" applyFont="1" applyBorder="1" applyAlignment="1">
      <alignment vertical="center" wrapText="1"/>
    </xf>
    <xf numFmtId="0" fontId="6"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2"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49" fontId="1"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2" fontId="9" fillId="0" borderId="1" xfId="0" applyNumberFormat="1" applyFont="1" applyBorder="1" applyAlignment="1">
      <alignment horizontal="center" vertical="center" wrapText="1"/>
    </xf>
    <xf numFmtId="37" fontId="15" fillId="5" borderId="4" xfId="0" applyNumberFormat="1" applyFont="1" applyFill="1" applyBorder="1"/>
    <xf numFmtId="37" fontId="16" fillId="5" borderId="4" xfId="0" applyNumberFormat="1" applyFont="1" applyFill="1" applyBorder="1"/>
    <xf numFmtId="37" fontId="15" fillId="5" borderId="4" xfId="0" applyNumberFormat="1" applyFont="1" applyFill="1" applyBorder="1" applyAlignment="1">
      <alignment horizontal="left"/>
    </xf>
    <xf numFmtId="37" fontId="16" fillId="6" borderId="4" xfId="0" applyNumberFormat="1" applyFont="1" applyFill="1" applyBorder="1"/>
    <xf numFmtId="0" fontId="1" fillId="6" borderId="1" xfId="0" applyFont="1" applyFill="1" applyBorder="1" applyAlignment="1">
      <alignment horizontal="center" vertical="center" wrapText="1"/>
    </xf>
    <xf numFmtId="37" fontId="15" fillId="6" borderId="4" xfId="0" applyNumberFormat="1" applyFont="1" applyFill="1" applyBorder="1"/>
    <xf numFmtId="37" fontId="16" fillId="7" borderId="4" xfId="0" applyNumberFormat="1" applyFont="1" applyFill="1" applyBorder="1"/>
    <xf numFmtId="0" fontId="1" fillId="7" borderId="1" xfId="0" applyFont="1" applyFill="1" applyBorder="1" applyAlignment="1">
      <alignment horizontal="center" vertical="center" wrapText="1"/>
    </xf>
    <xf numFmtId="37" fontId="15" fillId="7" borderId="4" xfId="0" applyNumberFormat="1" applyFont="1" applyFill="1" applyBorder="1"/>
    <xf numFmtId="0" fontId="1" fillId="5" borderId="1" xfId="0" applyFont="1" applyFill="1" applyBorder="1" applyAlignment="1">
      <alignment horizontal="center" vertical="center" wrapText="1"/>
    </xf>
    <xf numFmtId="37" fontId="15" fillId="8" borderId="4" xfId="0" applyNumberFormat="1" applyFont="1" applyFill="1" applyBorder="1"/>
    <xf numFmtId="0" fontId="1" fillId="8" borderId="1" xfId="0" applyFont="1" applyFill="1" applyBorder="1" applyAlignment="1">
      <alignment horizontal="center" vertical="center" wrapText="1"/>
    </xf>
    <xf numFmtId="0" fontId="13" fillId="0" borderId="1" xfId="0"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14" fillId="0" borderId="0" xfId="0" applyFont="1" applyAlignment="1">
      <alignment horizontal="center" vertical="center"/>
    </xf>
    <xf numFmtId="0" fontId="1" fillId="0" borderId="0" xfId="0" applyFont="1" applyAlignment="1">
      <alignment vertical="center" wrapText="1"/>
    </xf>
    <xf numFmtId="0" fontId="11" fillId="0" borderId="0" xfId="0" applyFont="1" applyAlignment="1">
      <alignment horizontal="left"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2" fontId="9" fillId="0" borderId="1" xfId="0" applyNumberFormat="1" applyFont="1" applyBorder="1" applyAlignment="1">
      <alignment horizontal="center" vertical="center" wrapText="1"/>
    </xf>
    <xf numFmtId="0" fontId="8" fillId="0" borderId="0" xfId="0" applyFont="1"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3089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1190625</xdr:colOff>
          <xdr:row>3</xdr:row>
          <xdr:rowOff>66675</xdr:rowOff>
        </xdr:from>
        <xdr:to>
          <xdr:col>1</xdr:col>
          <xdr:colOff>3057525</xdr:colOff>
          <xdr:row>5</xdr:row>
          <xdr:rowOff>180975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7</xdr:row>
          <xdr:rowOff>504825</xdr:rowOff>
        </xdr:from>
        <xdr:to>
          <xdr:col>2</xdr:col>
          <xdr:colOff>1066800</xdr:colOff>
          <xdr:row>7</xdr:row>
          <xdr:rowOff>828675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4</xdr:row>
          <xdr:rowOff>390525</xdr:rowOff>
        </xdr:from>
        <xdr:to>
          <xdr:col>17</xdr:col>
          <xdr:colOff>523875</xdr:colOff>
          <xdr:row>4</xdr:row>
          <xdr:rowOff>657225</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333375</xdr:rowOff>
        </xdr:from>
        <xdr:to>
          <xdr:col>18</xdr:col>
          <xdr:colOff>828675</xdr:colOff>
          <xdr:row>4</xdr:row>
          <xdr:rowOff>714375</xdr:rowOff>
        </xdr:to>
        <xdr:sp macro="" textlink="">
          <xdr:nvSpPr>
            <xdr:cNvPr id="14338" name="Object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4</xdr:row>
          <xdr:rowOff>390525</xdr:rowOff>
        </xdr:from>
        <xdr:to>
          <xdr:col>17</xdr:col>
          <xdr:colOff>523875</xdr:colOff>
          <xdr:row>4</xdr:row>
          <xdr:rowOff>657225</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333375</xdr:rowOff>
        </xdr:from>
        <xdr:to>
          <xdr:col>18</xdr:col>
          <xdr:colOff>828675</xdr:colOff>
          <xdr:row>4</xdr:row>
          <xdr:rowOff>714375</xdr:rowOff>
        </xdr:to>
        <xdr:sp macro="" textlink="">
          <xdr:nvSpPr>
            <xdr:cNvPr id="13314" name="Object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4</xdr:row>
          <xdr:rowOff>390525</xdr:rowOff>
        </xdr:from>
        <xdr:to>
          <xdr:col>17</xdr:col>
          <xdr:colOff>523875</xdr:colOff>
          <xdr:row>4</xdr:row>
          <xdr:rowOff>657225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333375</xdr:rowOff>
        </xdr:from>
        <xdr:to>
          <xdr:col>18</xdr:col>
          <xdr:colOff>828675</xdr:colOff>
          <xdr:row>4</xdr:row>
          <xdr:rowOff>714375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4.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6.bin"/><Relationship Id="rId5" Type="http://schemas.openxmlformats.org/officeDocument/2006/relationships/image" Target="../media/image3.emf"/><Relationship Id="rId4" Type="http://schemas.openxmlformats.org/officeDocument/2006/relationships/oleObject" Target="../embeddings/oleObject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image" Target="../media/image3.emf"/><Relationship Id="rId4" Type="http://schemas.openxmlformats.org/officeDocument/2006/relationships/oleObject" Target="../embeddings/oleObject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3:E37"/>
  <sheetViews>
    <sheetView topLeftCell="A19" zoomScaleNormal="100" workbookViewId="0">
      <selection activeCell="B29" sqref="B29:C29"/>
    </sheetView>
  </sheetViews>
  <sheetFormatPr defaultColWidth="9.125" defaultRowHeight="15.75" x14ac:dyDescent="0.25"/>
  <cols>
    <col min="1" max="1" width="6.375" style="1" customWidth="1"/>
    <col min="2" max="2" width="76" style="1" customWidth="1"/>
    <col min="3" max="3" width="22.625" style="1" customWidth="1"/>
    <col min="4" max="16384" width="9.125" style="1"/>
  </cols>
  <sheetData>
    <row r="3" spans="1:5" x14ac:dyDescent="0.25">
      <c r="A3" s="56" t="s">
        <v>120</v>
      </c>
      <c r="B3" s="56"/>
      <c r="C3" s="56"/>
      <c r="D3" s="56"/>
    </row>
    <row r="5" spans="1:5" x14ac:dyDescent="0.25">
      <c r="B5" s="4" t="s">
        <v>3</v>
      </c>
    </row>
    <row r="8" spans="1:5" ht="66" customHeight="1" x14ac:dyDescent="0.25">
      <c r="A8" s="12" t="s">
        <v>0</v>
      </c>
      <c r="B8" s="13" t="s">
        <v>1</v>
      </c>
      <c r="C8" s="13" t="s">
        <v>2</v>
      </c>
      <c r="D8" s="3"/>
      <c r="E8" s="2"/>
    </row>
    <row r="9" spans="1:5" x14ac:dyDescent="0.25">
      <c r="A9" s="9">
        <v>1</v>
      </c>
      <c r="B9" s="7" t="s">
        <v>26</v>
      </c>
      <c r="C9" s="8"/>
      <c r="D9" s="2"/>
      <c r="E9" s="2"/>
    </row>
    <row r="10" spans="1:5" x14ac:dyDescent="0.25">
      <c r="A10" s="10">
        <v>1.1000000000000001</v>
      </c>
      <c r="B10" s="8" t="s">
        <v>4</v>
      </c>
      <c r="C10" s="16">
        <v>1</v>
      </c>
      <c r="D10" s="2"/>
      <c r="E10" s="2"/>
    </row>
    <row r="11" spans="1:5" x14ac:dyDescent="0.25">
      <c r="A11" s="10">
        <v>1.2</v>
      </c>
      <c r="B11" s="8" t="s">
        <v>5</v>
      </c>
      <c r="C11" s="16">
        <v>0.8</v>
      </c>
      <c r="D11" s="2"/>
      <c r="E11" s="2"/>
    </row>
    <row r="12" spans="1:5" x14ac:dyDescent="0.25">
      <c r="A12" s="10">
        <v>1.3</v>
      </c>
      <c r="B12" s="8" t="s">
        <v>6</v>
      </c>
      <c r="C12" s="16">
        <v>0.7</v>
      </c>
      <c r="D12" s="2"/>
      <c r="E12" s="2"/>
    </row>
    <row r="13" spans="1:5" x14ac:dyDescent="0.25">
      <c r="A13" s="10">
        <v>1.4</v>
      </c>
      <c r="B13" s="8" t="s">
        <v>7</v>
      </c>
      <c r="C13" s="16">
        <v>0.65</v>
      </c>
      <c r="D13" s="2"/>
      <c r="E13" s="2"/>
    </row>
    <row r="14" spans="1:5" x14ac:dyDescent="0.25">
      <c r="A14" s="10">
        <v>1.5</v>
      </c>
      <c r="B14" s="8" t="s">
        <v>8</v>
      </c>
      <c r="C14" s="16">
        <v>0.6</v>
      </c>
      <c r="D14" s="2"/>
      <c r="E14" s="2"/>
    </row>
    <row r="15" spans="1:5" x14ac:dyDescent="0.25">
      <c r="A15" s="10">
        <v>1.6</v>
      </c>
      <c r="B15" s="8" t="s">
        <v>10</v>
      </c>
      <c r="C15" s="16">
        <v>0.4</v>
      </c>
      <c r="D15" s="2"/>
      <c r="E15" s="2"/>
    </row>
    <row r="16" spans="1:5" ht="31.5" x14ac:dyDescent="0.25">
      <c r="A16" s="10">
        <v>1.7</v>
      </c>
      <c r="B16" s="8" t="s">
        <v>9</v>
      </c>
      <c r="C16" s="16">
        <v>0.25</v>
      </c>
      <c r="D16" s="2"/>
      <c r="E16" s="2"/>
    </row>
    <row r="17" spans="1:5" ht="23.25" customHeight="1" x14ac:dyDescent="0.25">
      <c r="A17" s="10">
        <v>1.8</v>
      </c>
      <c r="B17" s="8" t="s">
        <v>11</v>
      </c>
      <c r="C17" s="16">
        <v>0.15</v>
      </c>
      <c r="D17" s="2"/>
      <c r="E17" s="2"/>
    </row>
    <row r="18" spans="1:5" ht="31.5" x14ac:dyDescent="0.25">
      <c r="A18" s="10">
        <v>1.9</v>
      </c>
      <c r="B18" s="8" t="s">
        <v>12</v>
      </c>
      <c r="C18" s="16">
        <v>0.1</v>
      </c>
      <c r="D18" s="2"/>
      <c r="E18" s="2"/>
    </row>
    <row r="19" spans="1:5" x14ac:dyDescent="0.25">
      <c r="A19" s="9">
        <v>2</v>
      </c>
      <c r="B19" s="7" t="s">
        <v>20</v>
      </c>
      <c r="C19" s="15"/>
      <c r="D19" s="2"/>
      <c r="E19" s="2"/>
    </row>
    <row r="20" spans="1:5" x14ac:dyDescent="0.25">
      <c r="A20" s="10">
        <v>2.1</v>
      </c>
      <c r="B20" s="8" t="s">
        <v>13</v>
      </c>
      <c r="C20" s="16">
        <v>1.5</v>
      </c>
      <c r="D20" s="2"/>
      <c r="E20" s="2"/>
    </row>
    <row r="21" spans="1:5" x14ac:dyDescent="0.25">
      <c r="A21" s="10">
        <v>2.2000000000000002</v>
      </c>
      <c r="B21" s="8" t="s">
        <v>14</v>
      </c>
      <c r="C21" s="16">
        <v>0.75</v>
      </c>
      <c r="D21" s="2"/>
      <c r="E21" s="2"/>
    </row>
    <row r="22" spans="1:5" ht="31.5" x14ac:dyDescent="0.25">
      <c r="A22" s="7">
        <v>3</v>
      </c>
      <c r="B22" s="7" t="s">
        <v>15</v>
      </c>
      <c r="C22" s="15"/>
      <c r="D22" s="6"/>
    </row>
    <row r="23" spans="1:5" x14ac:dyDescent="0.25">
      <c r="A23" s="8">
        <v>3.1</v>
      </c>
      <c r="B23" s="8" t="s">
        <v>16</v>
      </c>
      <c r="C23" s="15"/>
      <c r="D23" s="6"/>
    </row>
    <row r="24" spans="1:5" x14ac:dyDescent="0.25">
      <c r="A24" s="8" t="s">
        <v>115</v>
      </c>
      <c r="B24" s="8" t="s">
        <v>17</v>
      </c>
      <c r="C24" s="16">
        <v>0.25</v>
      </c>
      <c r="D24" s="6"/>
    </row>
    <row r="25" spans="1:5" x14ac:dyDescent="0.25">
      <c r="A25" s="8" t="s">
        <v>116</v>
      </c>
      <c r="B25" s="8" t="s">
        <v>18</v>
      </c>
      <c r="C25" s="16">
        <v>0.2</v>
      </c>
      <c r="D25" s="6"/>
    </row>
    <row r="26" spans="1:5" x14ac:dyDescent="0.25">
      <c r="A26" s="8" t="s">
        <v>117</v>
      </c>
      <c r="B26" s="8" t="s">
        <v>19</v>
      </c>
      <c r="C26" s="17">
        <v>0.1</v>
      </c>
      <c r="D26" s="6"/>
    </row>
    <row r="28" spans="1:5" x14ac:dyDescent="0.25">
      <c r="A28" s="58" t="s">
        <v>114</v>
      </c>
      <c r="B28" s="58"/>
    </row>
    <row r="29" spans="1:5" ht="93.75" customHeight="1" x14ac:dyDescent="0.25">
      <c r="A29" s="11" t="s">
        <v>21</v>
      </c>
      <c r="B29" s="57" t="s">
        <v>121</v>
      </c>
      <c r="C29" s="57"/>
    </row>
    <row r="30" spans="1:5" x14ac:dyDescent="0.25">
      <c r="A30" s="11"/>
    </row>
    <row r="31" spans="1:5" x14ac:dyDescent="0.25">
      <c r="A31" s="11"/>
    </row>
    <row r="32" spans="1:5" x14ac:dyDescent="0.25">
      <c r="A32" s="5"/>
    </row>
    <row r="33" spans="1:1" x14ac:dyDescent="0.25">
      <c r="A33" s="5"/>
    </row>
    <row r="34" spans="1:1" x14ac:dyDescent="0.25">
      <c r="A34" s="5"/>
    </row>
    <row r="35" spans="1:1" x14ac:dyDescent="0.25">
      <c r="A35" s="5"/>
    </row>
    <row r="36" spans="1:1" x14ac:dyDescent="0.25">
      <c r="A36" s="5"/>
    </row>
    <row r="37" spans="1:1" x14ac:dyDescent="0.25">
      <c r="A37" s="5"/>
    </row>
  </sheetData>
  <mergeCells count="3">
    <mergeCell ref="A3:D3"/>
    <mergeCell ref="B29:C29"/>
    <mergeCell ref="A28:B28"/>
  </mergeCell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Equation.DSMT4" shapeId="1025" r:id="rId4">
          <objectPr defaultSize="0" r:id="rId5">
            <anchor moveWithCells="1">
              <from>
                <xdr:col>1</xdr:col>
                <xdr:colOff>1190625</xdr:colOff>
                <xdr:row>3</xdr:row>
                <xdr:rowOff>66675</xdr:rowOff>
              </from>
              <to>
                <xdr:col>1</xdr:col>
                <xdr:colOff>3057525</xdr:colOff>
                <xdr:row>5</xdr:row>
                <xdr:rowOff>180975</xdr:rowOff>
              </to>
            </anchor>
          </objectPr>
        </oleObject>
      </mc:Choice>
      <mc:Fallback>
        <oleObject progId="Equation.DSMT4" shapeId="1025" r:id="rId4"/>
      </mc:Fallback>
    </mc:AlternateContent>
    <mc:AlternateContent xmlns:mc="http://schemas.openxmlformats.org/markup-compatibility/2006">
      <mc:Choice Requires="x14">
        <oleObject progId="Equation.DSMT4" shapeId="1026" r:id="rId6">
          <objectPr defaultSize="0" autoPict="0" r:id="rId7">
            <anchor moveWithCells="1">
              <from>
                <xdr:col>2</xdr:col>
                <xdr:colOff>704850</xdr:colOff>
                <xdr:row>7</xdr:row>
                <xdr:rowOff>504825</xdr:rowOff>
              </from>
              <to>
                <xdr:col>2</xdr:col>
                <xdr:colOff>1066800</xdr:colOff>
                <xdr:row>7</xdr:row>
                <xdr:rowOff>828675</xdr:rowOff>
              </to>
            </anchor>
          </objectPr>
        </oleObject>
      </mc:Choice>
      <mc:Fallback>
        <oleObject progId="Equation.DSMT4" shapeId="1026"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2:U77"/>
  <sheetViews>
    <sheetView zoomScale="40" zoomScaleNormal="40" workbookViewId="0">
      <pane ySplit="8" topLeftCell="A33" activePane="bottomLeft" state="frozen"/>
      <selection pane="bottomLeft" activeCell="T47" sqref="T47"/>
    </sheetView>
  </sheetViews>
  <sheetFormatPr defaultColWidth="9.125" defaultRowHeight="12.75" x14ac:dyDescent="0.2"/>
  <cols>
    <col min="1" max="1" width="6.625" style="14" customWidth="1"/>
    <col min="2" max="2" width="26.75" style="18" bestFit="1" customWidth="1"/>
    <col min="3" max="3" width="26.75" style="18" customWidth="1"/>
    <col min="4" max="4" width="11.375" style="14" bestFit="1" customWidth="1"/>
    <col min="5" max="5" width="11.625" style="14" bestFit="1" customWidth="1"/>
    <col min="6" max="8" width="11.375" style="14" bestFit="1" customWidth="1"/>
    <col min="9" max="9" width="10" style="14" customWidth="1"/>
    <col min="10" max="10" width="14.75" style="14" customWidth="1"/>
    <col min="11" max="17" width="11.375" style="14" bestFit="1" customWidth="1"/>
    <col min="18" max="18" width="9.125" style="14"/>
    <col min="19" max="19" width="13.375" style="14" customWidth="1"/>
    <col min="20" max="20" width="103" style="14" customWidth="1"/>
    <col min="21" max="21" width="42.75" style="14" customWidth="1"/>
    <col min="22" max="16384" width="9.125" style="14"/>
  </cols>
  <sheetData>
    <row r="2" spans="1:21" ht="18.75" x14ac:dyDescent="0.2">
      <c r="A2" s="65" t="s">
        <v>112</v>
      </c>
      <c r="B2" s="65"/>
      <c r="C2" s="65"/>
      <c r="D2" s="65"/>
      <c r="E2" s="65"/>
      <c r="F2" s="65"/>
      <c r="G2" s="65"/>
      <c r="H2" s="65"/>
      <c r="I2" s="65"/>
      <c r="J2" s="65"/>
      <c r="K2" s="65"/>
      <c r="L2" s="65"/>
      <c r="M2" s="65"/>
      <c r="N2" s="65"/>
      <c r="O2" s="65"/>
      <c r="P2" s="65"/>
      <c r="Q2" s="65"/>
      <c r="R2" s="65"/>
    </row>
    <row r="4" spans="1:21" ht="15" customHeight="1" x14ac:dyDescent="0.2">
      <c r="A4" s="62" t="s">
        <v>0</v>
      </c>
      <c r="B4" s="62" t="s">
        <v>25</v>
      </c>
      <c r="C4" s="59" t="s">
        <v>118</v>
      </c>
      <c r="D4" s="62" t="s">
        <v>1</v>
      </c>
      <c r="E4" s="62"/>
      <c r="F4" s="62"/>
      <c r="G4" s="62"/>
      <c r="H4" s="62"/>
      <c r="I4" s="62"/>
      <c r="J4" s="62"/>
      <c r="K4" s="62"/>
      <c r="L4" s="62"/>
      <c r="M4" s="62"/>
      <c r="N4" s="62"/>
      <c r="O4" s="62"/>
      <c r="P4" s="62"/>
      <c r="Q4" s="63"/>
      <c r="R4" s="28"/>
      <c r="S4" s="28"/>
      <c r="T4" s="59" t="s">
        <v>119</v>
      </c>
    </row>
    <row r="5" spans="1:21" ht="75" customHeight="1" x14ac:dyDescent="0.2">
      <c r="A5" s="62"/>
      <c r="B5" s="62"/>
      <c r="C5" s="60"/>
      <c r="D5" s="62" t="s">
        <v>26</v>
      </c>
      <c r="E5" s="62"/>
      <c r="F5" s="62"/>
      <c r="G5" s="62"/>
      <c r="H5" s="62"/>
      <c r="I5" s="62"/>
      <c r="J5" s="62"/>
      <c r="K5" s="62"/>
      <c r="L5" s="62"/>
      <c r="M5" s="62" t="s">
        <v>20</v>
      </c>
      <c r="N5" s="62"/>
      <c r="O5" s="62" t="s">
        <v>27</v>
      </c>
      <c r="P5" s="62"/>
      <c r="Q5" s="63"/>
      <c r="R5" s="28"/>
      <c r="S5" s="28"/>
      <c r="T5" s="60"/>
    </row>
    <row r="6" spans="1:21" ht="24.75" customHeight="1" x14ac:dyDescent="0.2">
      <c r="A6" s="62"/>
      <c r="B6" s="62"/>
      <c r="C6" s="60"/>
      <c r="D6" s="29" t="s">
        <v>21</v>
      </c>
      <c r="E6" s="29" t="s">
        <v>22</v>
      </c>
      <c r="F6" s="29" t="s">
        <v>23</v>
      </c>
      <c r="G6" s="29" t="s">
        <v>24</v>
      </c>
      <c r="H6" s="29" t="s">
        <v>29</v>
      </c>
      <c r="I6" s="29" t="s">
        <v>21</v>
      </c>
      <c r="J6" s="29" t="s">
        <v>30</v>
      </c>
      <c r="K6" s="29" t="s">
        <v>31</v>
      </c>
      <c r="L6" s="29" t="s">
        <v>32</v>
      </c>
      <c r="M6" s="29" t="s">
        <v>33</v>
      </c>
      <c r="N6" s="29" t="s">
        <v>34</v>
      </c>
      <c r="O6" s="29" t="s">
        <v>38</v>
      </c>
      <c r="P6" s="29" t="s">
        <v>35</v>
      </c>
      <c r="Q6" s="30" t="s">
        <v>36</v>
      </c>
      <c r="R6" s="29" t="s">
        <v>37</v>
      </c>
      <c r="S6" s="29" t="s">
        <v>39</v>
      </c>
      <c r="T6" s="60"/>
    </row>
    <row r="7" spans="1:21" ht="231.75" customHeight="1" x14ac:dyDescent="0.2">
      <c r="A7" s="62"/>
      <c r="B7" s="62"/>
      <c r="C7" s="61"/>
      <c r="D7" s="38" t="s">
        <v>4</v>
      </c>
      <c r="E7" s="38" t="s">
        <v>5</v>
      </c>
      <c r="F7" s="38" t="s">
        <v>6</v>
      </c>
      <c r="G7" s="38" t="s">
        <v>7</v>
      </c>
      <c r="H7" s="38" t="s">
        <v>8</v>
      </c>
      <c r="I7" s="38" t="s">
        <v>10</v>
      </c>
      <c r="J7" s="38" t="s">
        <v>9</v>
      </c>
      <c r="K7" s="38" t="s">
        <v>11</v>
      </c>
      <c r="L7" s="38" t="s">
        <v>113</v>
      </c>
      <c r="M7" s="38" t="s">
        <v>13</v>
      </c>
      <c r="N7" s="38" t="s">
        <v>40</v>
      </c>
      <c r="O7" s="38" t="s">
        <v>17</v>
      </c>
      <c r="P7" s="38" t="s">
        <v>18</v>
      </c>
      <c r="Q7" s="39" t="s">
        <v>19</v>
      </c>
      <c r="R7" s="28"/>
      <c r="S7" s="28"/>
      <c r="T7" s="61"/>
    </row>
    <row r="8" spans="1:21" s="3" customFormat="1" ht="15.75" x14ac:dyDescent="0.2">
      <c r="A8" s="64" t="s">
        <v>28</v>
      </c>
      <c r="B8" s="64"/>
      <c r="C8" s="40"/>
      <c r="D8" s="40">
        <f>'Cách tính '!C10</f>
        <v>1</v>
      </c>
      <c r="E8" s="40">
        <f>'Cách tính '!C11</f>
        <v>0.8</v>
      </c>
      <c r="F8" s="40">
        <f>'Cách tính '!C12</f>
        <v>0.7</v>
      </c>
      <c r="G8" s="40">
        <f>'Cách tính '!C13</f>
        <v>0.65</v>
      </c>
      <c r="H8" s="40">
        <f>'Cách tính '!C14</f>
        <v>0.6</v>
      </c>
      <c r="I8" s="40">
        <f>'Cách tính '!C15</f>
        <v>0.4</v>
      </c>
      <c r="J8" s="40">
        <f>'Cách tính '!C16</f>
        <v>0.25</v>
      </c>
      <c r="K8" s="40">
        <f>'Cách tính '!C17</f>
        <v>0.15</v>
      </c>
      <c r="L8" s="40">
        <f>'Cách tính '!C18</f>
        <v>0.1</v>
      </c>
      <c r="M8" s="40">
        <f>'Cách tính '!C20</f>
        <v>1.5</v>
      </c>
      <c r="N8" s="40">
        <f>'Cách tính '!C21</f>
        <v>0.75</v>
      </c>
      <c r="O8" s="40">
        <f>'Cách tính '!C24</f>
        <v>0.25</v>
      </c>
      <c r="P8" s="40">
        <f>'Cách tính '!C25</f>
        <v>0.2</v>
      </c>
      <c r="Q8" s="40">
        <f>'Cách tính '!C26</f>
        <v>0.1</v>
      </c>
      <c r="R8" s="34"/>
      <c r="S8" s="35"/>
      <c r="T8" s="36"/>
    </row>
    <row r="9" spans="1:21" s="3" customFormat="1" ht="27.75" customHeight="1" x14ac:dyDescent="0.2">
      <c r="A9" s="19" t="s">
        <v>41</v>
      </c>
      <c r="B9" s="41" t="s">
        <v>122</v>
      </c>
      <c r="C9" s="50" t="s">
        <v>187</v>
      </c>
      <c r="D9" s="20"/>
      <c r="E9" s="20"/>
      <c r="F9" s="20"/>
      <c r="G9" s="20"/>
      <c r="H9" s="20"/>
      <c r="I9" s="20"/>
      <c r="J9" s="20"/>
      <c r="K9" s="20"/>
      <c r="L9" s="20"/>
      <c r="M9" s="20"/>
      <c r="N9" s="20"/>
      <c r="O9" s="20"/>
      <c r="P9" s="20"/>
      <c r="Q9" s="20"/>
      <c r="R9" s="20"/>
      <c r="S9" s="21">
        <f>SUM(D9:Q9)</f>
        <v>0</v>
      </c>
      <c r="T9" s="22"/>
      <c r="U9" s="2"/>
    </row>
    <row r="10" spans="1:21" s="3" customFormat="1" ht="27.75" customHeight="1" x14ac:dyDescent="0.25">
      <c r="A10" s="19" t="s">
        <v>42</v>
      </c>
      <c r="B10" s="42" t="s">
        <v>123</v>
      </c>
      <c r="C10" s="50" t="s">
        <v>187</v>
      </c>
      <c r="D10" s="20"/>
      <c r="E10" s="20"/>
      <c r="F10" s="20"/>
      <c r="G10" s="20"/>
      <c r="H10" s="20"/>
      <c r="I10" s="20"/>
      <c r="J10" s="20"/>
      <c r="K10" s="20"/>
      <c r="L10" s="20"/>
      <c r="M10" s="20"/>
      <c r="N10" s="20"/>
      <c r="O10" s="20"/>
      <c r="P10" s="20"/>
      <c r="Q10" s="20"/>
      <c r="R10" s="20"/>
      <c r="S10" s="21">
        <f t="shared" ref="S10:S73" si="0">SUM(D10:Q10)</f>
        <v>0</v>
      </c>
      <c r="T10" s="25"/>
      <c r="U10" s="2"/>
    </row>
    <row r="11" spans="1:21" s="3" customFormat="1" ht="27.75" customHeight="1" x14ac:dyDescent="0.25">
      <c r="A11" s="19" t="s">
        <v>43</v>
      </c>
      <c r="B11" s="42" t="s">
        <v>124</v>
      </c>
      <c r="C11" s="50" t="s">
        <v>187</v>
      </c>
      <c r="D11" s="20"/>
      <c r="E11" s="20"/>
      <c r="F11" s="20"/>
      <c r="G11" s="20"/>
      <c r="H11" s="20"/>
      <c r="I11" s="20"/>
      <c r="J11" s="20"/>
      <c r="K11" s="20"/>
      <c r="L11" s="20"/>
      <c r="M11" s="20"/>
      <c r="N11" s="20"/>
      <c r="O11" s="20"/>
      <c r="P11" s="20"/>
      <c r="Q11" s="20"/>
      <c r="R11" s="20"/>
      <c r="S11" s="21">
        <f t="shared" si="0"/>
        <v>0</v>
      </c>
      <c r="T11" s="22"/>
      <c r="U11" s="2"/>
    </row>
    <row r="12" spans="1:21" s="3" customFormat="1" ht="27.75" customHeight="1" x14ac:dyDescent="0.2">
      <c r="A12" s="19" t="s">
        <v>44</v>
      </c>
      <c r="B12" s="41" t="s">
        <v>125</v>
      </c>
      <c r="C12" s="50" t="s">
        <v>187</v>
      </c>
      <c r="D12" s="20"/>
      <c r="E12" s="20"/>
      <c r="F12" s="20"/>
      <c r="G12" s="20"/>
      <c r="H12" s="20"/>
      <c r="I12" s="20"/>
      <c r="J12" s="20"/>
      <c r="K12" s="20"/>
      <c r="L12" s="20"/>
      <c r="M12" s="20"/>
      <c r="N12" s="20"/>
      <c r="O12" s="20"/>
      <c r="P12" s="20"/>
      <c r="Q12" s="20"/>
      <c r="R12" s="20"/>
      <c r="S12" s="21">
        <f t="shared" si="0"/>
        <v>0</v>
      </c>
      <c r="T12" s="22"/>
      <c r="U12" s="2"/>
    </row>
    <row r="13" spans="1:21" s="3" customFormat="1" ht="27.75" customHeight="1" x14ac:dyDescent="0.2">
      <c r="A13" s="19" t="s">
        <v>45</v>
      </c>
      <c r="B13" s="41" t="s">
        <v>126</v>
      </c>
      <c r="C13" s="50" t="s">
        <v>187</v>
      </c>
      <c r="D13" s="20"/>
      <c r="E13" s="20"/>
      <c r="F13" s="20"/>
      <c r="G13" s="20"/>
      <c r="H13" s="20"/>
      <c r="I13" s="20"/>
      <c r="J13" s="20"/>
      <c r="K13" s="20"/>
      <c r="L13" s="20"/>
      <c r="M13" s="20"/>
      <c r="N13" s="20"/>
      <c r="O13" s="20"/>
      <c r="P13" s="20"/>
      <c r="Q13" s="20"/>
      <c r="R13" s="20"/>
      <c r="S13" s="21">
        <f t="shared" si="0"/>
        <v>0</v>
      </c>
      <c r="T13" s="22"/>
      <c r="U13" s="2"/>
    </row>
    <row r="14" spans="1:21" s="3" customFormat="1" ht="27.75" customHeight="1" x14ac:dyDescent="0.2">
      <c r="A14" s="19" t="s">
        <v>46</v>
      </c>
      <c r="B14" s="41" t="s">
        <v>127</v>
      </c>
      <c r="C14" s="50" t="s">
        <v>187</v>
      </c>
      <c r="D14" s="20"/>
      <c r="E14" s="20"/>
      <c r="F14" s="20"/>
      <c r="G14" s="20"/>
      <c r="H14" s="20"/>
      <c r="I14" s="20"/>
      <c r="J14" s="20"/>
      <c r="K14" s="20"/>
      <c r="L14" s="20"/>
      <c r="M14" s="20"/>
      <c r="N14" s="20"/>
      <c r="O14" s="20"/>
      <c r="P14" s="20"/>
      <c r="Q14" s="20"/>
      <c r="R14" s="20"/>
      <c r="S14" s="21">
        <f t="shared" si="0"/>
        <v>0</v>
      </c>
      <c r="T14" s="22"/>
      <c r="U14" s="2"/>
    </row>
    <row r="15" spans="1:21" s="3" customFormat="1" ht="27.75" customHeight="1" x14ac:dyDescent="0.2">
      <c r="A15" s="19" t="s">
        <v>47</v>
      </c>
      <c r="B15" s="41" t="s">
        <v>128</v>
      </c>
      <c r="C15" s="50" t="s">
        <v>187</v>
      </c>
      <c r="D15" s="20"/>
      <c r="E15" s="20"/>
      <c r="F15" s="20"/>
      <c r="G15" s="20"/>
      <c r="H15" s="20"/>
      <c r="I15" s="20"/>
      <c r="J15" s="20"/>
      <c r="K15" s="20"/>
      <c r="L15" s="20"/>
      <c r="M15" s="20"/>
      <c r="N15" s="20"/>
      <c r="O15" s="20"/>
      <c r="P15" s="20"/>
      <c r="Q15" s="20"/>
      <c r="R15" s="20"/>
      <c r="S15" s="21">
        <f t="shared" si="0"/>
        <v>0</v>
      </c>
      <c r="T15" s="25"/>
    </row>
    <row r="16" spans="1:21" s="3" customFormat="1" ht="27.75" customHeight="1" x14ac:dyDescent="0.2">
      <c r="A16" s="19" t="s">
        <v>48</v>
      </c>
      <c r="B16" s="41" t="s">
        <v>129</v>
      </c>
      <c r="C16" s="50" t="s">
        <v>187</v>
      </c>
      <c r="D16" s="20"/>
      <c r="E16" s="20"/>
      <c r="F16" s="20"/>
      <c r="G16" s="20"/>
      <c r="H16" s="20"/>
      <c r="I16" s="20"/>
      <c r="J16" s="20"/>
      <c r="K16" s="20"/>
      <c r="L16" s="20"/>
      <c r="M16" s="20"/>
      <c r="N16" s="20"/>
      <c r="O16" s="20"/>
      <c r="P16" s="20"/>
      <c r="Q16" s="20"/>
      <c r="R16" s="20"/>
      <c r="S16" s="21">
        <f t="shared" si="0"/>
        <v>0</v>
      </c>
      <c r="T16" s="22"/>
    </row>
    <row r="17" spans="1:20" s="3" customFormat="1" ht="27.75" customHeight="1" x14ac:dyDescent="0.25">
      <c r="A17" s="19" t="s">
        <v>49</v>
      </c>
      <c r="B17" s="42" t="s">
        <v>130</v>
      </c>
      <c r="C17" s="50" t="s">
        <v>187</v>
      </c>
      <c r="D17" s="20"/>
      <c r="E17" s="20"/>
      <c r="F17" s="20"/>
      <c r="G17" s="20"/>
      <c r="H17" s="20"/>
      <c r="I17" s="20"/>
      <c r="J17" s="20"/>
      <c r="K17" s="20"/>
      <c r="L17" s="20"/>
      <c r="M17" s="20"/>
      <c r="N17" s="20"/>
      <c r="O17" s="20"/>
      <c r="P17" s="20"/>
      <c r="Q17" s="20"/>
      <c r="R17" s="20"/>
      <c r="S17" s="21">
        <f t="shared" si="0"/>
        <v>0</v>
      </c>
      <c r="T17" s="22"/>
    </row>
    <row r="18" spans="1:20" s="3" customFormat="1" ht="27.75" customHeight="1" x14ac:dyDescent="0.2">
      <c r="A18" s="19" t="s">
        <v>50</v>
      </c>
      <c r="B18" s="43" t="s">
        <v>131</v>
      </c>
      <c r="C18" s="50" t="s">
        <v>187</v>
      </c>
      <c r="D18" s="20"/>
      <c r="E18" s="20"/>
      <c r="F18" s="20"/>
      <c r="G18" s="20"/>
      <c r="H18" s="20"/>
      <c r="I18" s="20"/>
      <c r="J18" s="20"/>
      <c r="K18" s="20"/>
      <c r="L18" s="20"/>
      <c r="M18" s="20"/>
      <c r="N18" s="20"/>
      <c r="O18" s="20"/>
      <c r="P18" s="20"/>
      <c r="Q18" s="20"/>
      <c r="R18" s="20"/>
      <c r="S18" s="21">
        <f t="shared" si="0"/>
        <v>0</v>
      </c>
      <c r="T18" s="22"/>
    </row>
    <row r="19" spans="1:20" s="3" customFormat="1" ht="27.75" customHeight="1" x14ac:dyDescent="0.25">
      <c r="A19" s="19" t="s">
        <v>51</v>
      </c>
      <c r="B19" s="42" t="s">
        <v>132</v>
      </c>
      <c r="C19" s="50" t="s">
        <v>187</v>
      </c>
      <c r="D19" s="20"/>
      <c r="E19" s="20"/>
      <c r="F19" s="20"/>
      <c r="G19" s="20"/>
      <c r="H19" s="20"/>
      <c r="I19" s="20"/>
      <c r="J19" s="20"/>
      <c r="K19" s="20"/>
      <c r="L19" s="20"/>
      <c r="M19" s="20"/>
      <c r="N19" s="20"/>
      <c r="O19" s="20"/>
      <c r="P19" s="20"/>
      <c r="Q19" s="20"/>
      <c r="R19" s="20"/>
      <c r="S19" s="21">
        <f t="shared" si="0"/>
        <v>0</v>
      </c>
      <c r="T19" s="22"/>
    </row>
    <row r="20" spans="1:20" s="3" customFormat="1" ht="27.75" customHeight="1" x14ac:dyDescent="0.2">
      <c r="A20" s="19" t="s">
        <v>52</v>
      </c>
      <c r="B20" s="41" t="s">
        <v>133</v>
      </c>
      <c r="C20" s="50" t="s">
        <v>187</v>
      </c>
      <c r="D20" s="20"/>
      <c r="E20" s="20"/>
      <c r="F20" s="20"/>
      <c r="G20" s="20"/>
      <c r="H20" s="20"/>
      <c r="I20" s="20"/>
      <c r="J20" s="20"/>
      <c r="K20" s="20"/>
      <c r="L20" s="20"/>
      <c r="M20" s="20"/>
      <c r="N20" s="20"/>
      <c r="O20" s="20"/>
      <c r="P20" s="20"/>
      <c r="Q20" s="20"/>
      <c r="R20" s="20"/>
      <c r="S20" s="21">
        <f t="shared" si="0"/>
        <v>0</v>
      </c>
      <c r="T20" s="22"/>
    </row>
    <row r="21" spans="1:20" s="3" customFormat="1" ht="27.75" customHeight="1" x14ac:dyDescent="0.2">
      <c r="A21" s="19" t="s">
        <v>53</v>
      </c>
      <c r="B21" s="41" t="s">
        <v>134</v>
      </c>
      <c r="C21" s="50" t="s">
        <v>187</v>
      </c>
      <c r="D21" s="20"/>
      <c r="E21" s="20"/>
      <c r="F21" s="20"/>
      <c r="G21" s="20"/>
      <c r="H21" s="20"/>
      <c r="I21" s="20"/>
      <c r="J21" s="20"/>
      <c r="K21" s="20"/>
      <c r="L21" s="20"/>
      <c r="M21" s="20"/>
      <c r="N21" s="20"/>
      <c r="O21" s="20"/>
      <c r="P21" s="20"/>
      <c r="Q21" s="20"/>
      <c r="R21" s="20"/>
      <c r="S21" s="21">
        <f t="shared" si="0"/>
        <v>0</v>
      </c>
      <c r="T21" s="22"/>
    </row>
    <row r="22" spans="1:20" s="3" customFormat="1" ht="27.75" customHeight="1" x14ac:dyDescent="0.2">
      <c r="A22" s="19" t="s">
        <v>54</v>
      </c>
      <c r="B22" s="41" t="s">
        <v>135</v>
      </c>
      <c r="C22" s="50" t="s">
        <v>187</v>
      </c>
      <c r="D22" s="20"/>
      <c r="E22" s="20"/>
      <c r="F22" s="20"/>
      <c r="G22" s="20"/>
      <c r="H22" s="20"/>
      <c r="I22" s="20"/>
      <c r="J22" s="20"/>
      <c r="K22" s="20"/>
      <c r="L22" s="20"/>
      <c r="M22" s="20"/>
      <c r="N22" s="20"/>
      <c r="O22" s="20"/>
      <c r="P22" s="20"/>
      <c r="Q22" s="20"/>
      <c r="R22" s="20"/>
      <c r="S22" s="21">
        <f t="shared" si="0"/>
        <v>0</v>
      </c>
      <c r="T22" s="22"/>
    </row>
    <row r="23" spans="1:20" s="3" customFormat="1" ht="27.75" customHeight="1" x14ac:dyDescent="0.2">
      <c r="A23" s="19" t="s">
        <v>55</v>
      </c>
      <c r="B23" s="41" t="s">
        <v>136</v>
      </c>
      <c r="C23" s="50" t="s">
        <v>187</v>
      </c>
      <c r="D23" s="20"/>
      <c r="E23" s="20"/>
      <c r="F23" s="20"/>
      <c r="G23" s="20"/>
      <c r="H23" s="20"/>
      <c r="I23" s="20"/>
      <c r="J23" s="20"/>
      <c r="K23" s="20"/>
      <c r="L23" s="20"/>
      <c r="M23" s="20"/>
      <c r="N23" s="20"/>
      <c r="O23" s="20"/>
      <c r="P23" s="20"/>
      <c r="Q23" s="20"/>
      <c r="R23" s="20"/>
      <c r="S23" s="21">
        <f t="shared" si="0"/>
        <v>0</v>
      </c>
      <c r="T23" s="22"/>
    </row>
    <row r="24" spans="1:20" s="3" customFormat="1" ht="27.75" customHeight="1" x14ac:dyDescent="0.2">
      <c r="A24" s="19" t="s">
        <v>56</v>
      </c>
      <c r="B24" s="41" t="s">
        <v>137</v>
      </c>
      <c r="C24" s="50" t="s">
        <v>187</v>
      </c>
      <c r="D24" s="20"/>
      <c r="E24" s="20"/>
      <c r="F24" s="20"/>
      <c r="G24" s="20"/>
      <c r="H24" s="20"/>
      <c r="I24" s="20"/>
      <c r="J24" s="20"/>
      <c r="K24" s="20"/>
      <c r="L24" s="20"/>
      <c r="M24" s="20"/>
      <c r="N24" s="20"/>
      <c r="O24" s="20"/>
      <c r="P24" s="20"/>
      <c r="Q24" s="20"/>
      <c r="R24" s="20"/>
      <c r="S24" s="21">
        <f t="shared" si="0"/>
        <v>0</v>
      </c>
      <c r="T24" s="22"/>
    </row>
    <row r="25" spans="1:20" s="3" customFormat="1" ht="27.75" customHeight="1" x14ac:dyDescent="0.2">
      <c r="A25" s="19" t="s">
        <v>57</v>
      </c>
      <c r="B25" s="41" t="s">
        <v>138</v>
      </c>
      <c r="C25" s="50" t="s">
        <v>187</v>
      </c>
      <c r="D25" s="20"/>
      <c r="E25" s="20"/>
      <c r="F25" s="20"/>
      <c r="G25" s="20"/>
      <c r="H25" s="20"/>
      <c r="I25" s="20"/>
      <c r="J25" s="20"/>
      <c r="K25" s="20"/>
      <c r="L25" s="20"/>
      <c r="M25" s="20"/>
      <c r="N25" s="20"/>
      <c r="O25" s="20"/>
      <c r="P25" s="20"/>
      <c r="Q25" s="20"/>
      <c r="R25" s="20"/>
      <c r="S25" s="21">
        <f t="shared" si="0"/>
        <v>0</v>
      </c>
      <c r="T25" s="22"/>
    </row>
    <row r="26" spans="1:20" s="3" customFormat="1" ht="27.75" customHeight="1" x14ac:dyDescent="0.25">
      <c r="A26" s="19" t="s">
        <v>58</v>
      </c>
      <c r="B26" s="42" t="s">
        <v>139</v>
      </c>
      <c r="C26" s="50" t="s">
        <v>187</v>
      </c>
      <c r="D26" s="20"/>
      <c r="E26" s="20"/>
      <c r="F26" s="20"/>
      <c r="G26" s="20"/>
      <c r="H26" s="20"/>
      <c r="I26" s="20"/>
      <c r="J26" s="20"/>
      <c r="K26" s="20"/>
      <c r="L26" s="20"/>
      <c r="M26" s="20"/>
      <c r="N26" s="20"/>
      <c r="O26" s="20"/>
      <c r="P26" s="20"/>
      <c r="Q26" s="20"/>
      <c r="R26" s="20"/>
      <c r="S26" s="21">
        <f t="shared" si="0"/>
        <v>0</v>
      </c>
      <c r="T26" s="22"/>
    </row>
    <row r="27" spans="1:20" s="3" customFormat="1" ht="27.75" customHeight="1" x14ac:dyDescent="0.2">
      <c r="A27" s="19" t="s">
        <v>59</v>
      </c>
      <c r="B27" s="41" t="s">
        <v>140</v>
      </c>
      <c r="C27" s="50" t="s">
        <v>187</v>
      </c>
      <c r="D27" s="20"/>
      <c r="E27" s="20"/>
      <c r="F27" s="20"/>
      <c r="G27" s="20"/>
      <c r="H27" s="20"/>
      <c r="I27" s="20"/>
      <c r="J27" s="20"/>
      <c r="K27" s="20"/>
      <c r="L27" s="20"/>
      <c r="M27" s="20"/>
      <c r="N27" s="20"/>
      <c r="O27" s="20"/>
      <c r="P27" s="20"/>
      <c r="Q27" s="20"/>
      <c r="R27" s="20"/>
      <c r="S27" s="21">
        <f t="shared" si="0"/>
        <v>0</v>
      </c>
      <c r="T27" s="22"/>
    </row>
    <row r="28" spans="1:20" s="3" customFormat="1" ht="27.75" customHeight="1" x14ac:dyDescent="0.25">
      <c r="A28" s="19" t="s">
        <v>60</v>
      </c>
      <c r="B28" s="42" t="s">
        <v>141</v>
      </c>
      <c r="C28" s="50" t="s">
        <v>187</v>
      </c>
      <c r="D28" s="20"/>
      <c r="E28" s="20"/>
      <c r="F28" s="20"/>
      <c r="G28" s="20"/>
      <c r="H28" s="20"/>
      <c r="I28" s="20"/>
      <c r="J28" s="20"/>
      <c r="K28" s="20"/>
      <c r="L28" s="20"/>
      <c r="M28" s="20"/>
      <c r="N28" s="20"/>
      <c r="O28" s="20"/>
      <c r="P28" s="20"/>
      <c r="Q28" s="20"/>
      <c r="R28" s="20"/>
      <c r="S28" s="21">
        <f t="shared" si="0"/>
        <v>0</v>
      </c>
      <c r="T28" s="22"/>
    </row>
    <row r="29" spans="1:20" s="3" customFormat="1" ht="27.75" customHeight="1" x14ac:dyDescent="0.2">
      <c r="A29" s="19" t="s">
        <v>61</v>
      </c>
      <c r="B29" s="41" t="s">
        <v>142</v>
      </c>
      <c r="C29" s="50" t="s">
        <v>187</v>
      </c>
      <c r="D29" s="20"/>
      <c r="E29" s="20"/>
      <c r="F29" s="20"/>
      <c r="G29" s="20"/>
      <c r="H29" s="20"/>
      <c r="I29" s="20"/>
      <c r="J29" s="20"/>
      <c r="K29" s="20"/>
      <c r="L29" s="20"/>
      <c r="M29" s="20"/>
      <c r="N29" s="20"/>
      <c r="O29" s="20"/>
      <c r="P29" s="20"/>
      <c r="Q29" s="20"/>
      <c r="R29" s="20"/>
      <c r="S29" s="21">
        <f t="shared" si="0"/>
        <v>0</v>
      </c>
      <c r="T29" s="22"/>
    </row>
    <row r="30" spans="1:20" s="3" customFormat="1" ht="27.75" customHeight="1" x14ac:dyDescent="0.25">
      <c r="A30" s="19" t="s">
        <v>62</v>
      </c>
      <c r="B30" s="47" t="s">
        <v>143</v>
      </c>
      <c r="C30" s="48" t="s">
        <v>188</v>
      </c>
      <c r="D30" s="23"/>
      <c r="E30" s="23"/>
      <c r="F30" s="23"/>
      <c r="G30" s="23"/>
      <c r="H30" s="23"/>
      <c r="I30" s="23"/>
      <c r="J30" s="23"/>
      <c r="K30" s="23"/>
      <c r="L30" s="23"/>
      <c r="M30" s="23"/>
      <c r="N30" s="23"/>
      <c r="O30" s="23"/>
      <c r="P30" s="23"/>
      <c r="Q30" s="23"/>
      <c r="R30" s="20"/>
      <c r="S30" s="21">
        <f t="shared" si="0"/>
        <v>0</v>
      </c>
      <c r="T30" s="22"/>
    </row>
    <row r="31" spans="1:20" s="3" customFormat="1" ht="27.75" customHeight="1" x14ac:dyDescent="0.25">
      <c r="A31" s="19" t="s">
        <v>65</v>
      </c>
      <c r="B31" s="47" t="s">
        <v>144</v>
      </c>
      <c r="C31" s="48" t="s">
        <v>188</v>
      </c>
      <c r="D31" s="23"/>
      <c r="E31" s="23"/>
      <c r="F31" s="23"/>
      <c r="G31" s="23"/>
      <c r="H31" s="23"/>
      <c r="I31" s="23"/>
      <c r="J31" s="23"/>
      <c r="K31" s="23"/>
      <c r="L31" s="23">
        <v>7.0000000000000007E-2</v>
      </c>
      <c r="M31" s="23"/>
      <c r="N31" s="23"/>
      <c r="O31" s="23"/>
      <c r="P31" s="23"/>
      <c r="Q31" s="23"/>
      <c r="R31" s="20"/>
      <c r="S31" s="21">
        <f t="shared" si="0"/>
        <v>7.0000000000000007E-2</v>
      </c>
      <c r="T31" s="23" t="s">
        <v>215</v>
      </c>
    </row>
    <row r="32" spans="1:20" s="3" customFormat="1" ht="27.75" customHeight="1" x14ac:dyDescent="0.25">
      <c r="A32" s="19" t="s">
        <v>66</v>
      </c>
      <c r="B32" s="47" t="s">
        <v>145</v>
      </c>
      <c r="C32" s="48" t="s">
        <v>188</v>
      </c>
      <c r="D32" s="23"/>
      <c r="E32" s="23"/>
      <c r="F32" s="23"/>
      <c r="G32" s="23"/>
      <c r="H32" s="23"/>
      <c r="I32" s="23"/>
      <c r="J32" s="23"/>
      <c r="K32" s="23"/>
      <c r="L32" s="23"/>
      <c r="M32" s="23"/>
      <c r="N32" s="23"/>
      <c r="O32" s="23"/>
      <c r="P32" s="23"/>
      <c r="Q32" s="23"/>
      <c r="R32" s="20"/>
      <c r="S32" s="21">
        <f t="shared" si="0"/>
        <v>0</v>
      </c>
      <c r="T32" s="23"/>
    </row>
    <row r="33" spans="1:20" s="3" customFormat="1" ht="27.75" customHeight="1" x14ac:dyDescent="0.25">
      <c r="A33" s="19" t="s">
        <v>67</v>
      </c>
      <c r="B33" s="47" t="s">
        <v>146</v>
      </c>
      <c r="C33" s="48" t="s">
        <v>188</v>
      </c>
      <c r="D33" s="23"/>
      <c r="E33" s="23"/>
      <c r="F33" s="23"/>
      <c r="G33" s="23"/>
      <c r="H33" s="23"/>
      <c r="I33" s="23"/>
      <c r="J33" s="23"/>
      <c r="K33" s="24"/>
      <c r="L33" s="23"/>
      <c r="M33" s="23"/>
      <c r="N33" s="23"/>
      <c r="O33" s="23"/>
      <c r="P33" s="23"/>
      <c r="Q33" s="23"/>
      <c r="R33" s="20"/>
      <c r="S33" s="21">
        <f t="shared" si="0"/>
        <v>0</v>
      </c>
      <c r="T33" s="25"/>
    </row>
    <row r="34" spans="1:20" s="3" customFormat="1" ht="27.75" customHeight="1" x14ac:dyDescent="0.2">
      <c r="A34" s="19" t="s">
        <v>68</v>
      </c>
      <c r="B34" s="49" t="s">
        <v>147</v>
      </c>
      <c r="C34" s="48" t="s">
        <v>188</v>
      </c>
      <c r="D34" s="23"/>
      <c r="E34" s="23"/>
      <c r="F34" s="23"/>
      <c r="G34" s="23"/>
      <c r="H34" s="23"/>
      <c r="I34" s="23"/>
      <c r="J34" s="23"/>
      <c r="K34" s="23"/>
      <c r="L34" s="23"/>
      <c r="M34" s="23"/>
      <c r="N34" s="23"/>
      <c r="O34" s="23"/>
      <c r="P34" s="23"/>
      <c r="Q34" s="23"/>
      <c r="R34" s="20"/>
      <c r="S34" s="21">
        <f t="shared" si="0"/>
        <v>0</v>
      </c>
      <c r="T34" s="23"/>
    </row>
    <row r="35" spans="1:20" s="3" customFormat="1" ht="27.75" customHeight="1" x14ac:dyDescent="0.2">
      <c r="A35" s="19" t="s">
        <v>69</v>
      </c>
      <c r="B35" s="49" t="s">
        <v>148</v>
      </c>
      <c r="C35" s="48" t="s">
        <v>188</v>
      </c>
      <c r="D35" s="23"/>
      <c r="E35" s="23"/>
      <c r="F35" s="23"/>
      <c r="G35" s="23"/>
      <c r="H35" s="23"/>
      <c r="I35" s="23"/>
      <c r="J35" s="23"/>
      <c r="K35" s="23"/>
      <c r="L35" s="23"/>
      <c r="M35" s="23"/>
      <c r="N35" s="23"/>
      <c r="O35" s="23"/>
      <c r="P35" s="23"/>
      <c r="Q35" s="23"/>
      <c r="R35" s="20"/>
      <c r="S35" s="21">
        <f t="shared" si="0"/>
        <v>0</v>
      </c>
      <c r="T35" s="23"/>
    </row>
    <row r="36" spans="1:20" s="3" customFormat="1" ht="27.75" customHeight="1" x14ac:dyDescent="0.2">
      <c r="A36" s="19" t="s">
        <v>70</v>
      </c>
      <c r="B36" s="49" t="s">
        <v>149</v>
      </c>
      <c r="C36" s="48" t="s">
        <v>188</v>
      </c>
      <c r="D36" s="23"/>
      <c r="E36" s="23"/>
      <c r="F36" s="23"/>
      <c r="G36" s="23"/>
      <c r="H36" s="23"/>
      <c r="I36" s="23"/>
      <c r="J36" s="23"/>
      <c r="K36" s="23"/>
      <c r="L36" s="23"/>
      <c r="M36" s="23"/>
      <c r="N36" s="23"/>
      <c r="O36" s="23"/>
      <c r="P36" s="23"/>
      <c r="Q36" s="23"/>
      <c r="R36" s="20"/>
      <c r="S36" s="21">
        <f t="shared" si="0"/>
        <v>0</v>
      </c>
      <c r="T36" s="23"/>
    </row>
    <row r="37" spans="1:20" s="3" customFormat="1" ht="73.5" customHeight="1" x14ac:dyDescent="0.2">
      <c r="A37" s="19" t="s">
        <v>71</v>
      </c>
      <c r="B37" s="49" t="s">
        <v>150</v>
      </c>
      <c r="C37" s="48" t="s">
        <v>188</v>
      </c>
      <c r="D37" s="23"/>
      <c r="E37" s="23"/>
      <c r="F37" s="23"/>
      <c r="G37" s="23"/>
      <c r="H37" s="23"/>
      <c r="I37" s="23">
        <f>0.08+0.2</f>
        <v>0.28000000000000003</v>
      </c>
      <c r="J37" s="23">
        <f>0.25*0.2+0.25*0.6/3</f>
        <v>0.1</v>
      </c>
      <c r="K37" s="23">
        <f>0.15+0.03+0.105</f>
        <v>0.28499999999999998</v>
      </c>
      <c r="L37" s="23"/>
      <c r="M37" s="23"/>
      <c r="N37" s="23"/>
      <c r="O37" s="23"/>
      <c r="P37" s="23"/>
      <c r="Q37" s="23"/>
      <c r="R37" s="20"/>
      <c r="S37" s="21">
        <f t="shared" si="0"/>
        <v>0.66500000000000004</v>
      </c>
      <c r="T37" s="23" t="s">
        <v>219</v>
      </c>
    </row>
    <row r="38" spans="1:20" s="3" customFormat="1" ht="27.75" customHeight="1" x14ac:dyDescent="0.25">
      <c r="A38" s="19" t="s">
        <v>72</v>
      </c>
      <c r="B38" s="47" t="s">
        <v>151</v>
      </c>
      <c r="C38" s="48" t="s">
        <v>188</v>
      </c>
      <c r="D38" s="23"/>
      <c r="E38" s="23"/>
      <c r="F38" s="23"/>
      <c r="G38" s="23"/>
      <c r="H38" s="23"/>
      <c r="I38" s="23"/>
      <c r="J38" s="23"/>
      <c r="K38" s="23"/>
      <c r="L38" s="23"/>
      <c r="M38" s="23"/>
      <c r="N38" s="23"/>
      <c r="O38" s="23"/>
      <c r="P38" s="23"/>
      <c r="Q38" s="23"/>
      <c r="R38" s="20"/>
      <c r="S38" s="21">
        <f t="shared" si="0"/>
        <v>0</v>
      </c>
      <c r="T38" s="23"/>
    </row>
    <row r="39" spans="1:20" s="3" customFormat="1" ht="27.75" customHeight="1" x14ac:dyDescent="0.25">
      <c r="A39" s="19" t="s">
        <v>73</v>
      </c>
      <c r="B39" s="47" t="s">
        <v>152</v>
      </c>
      <c r="C39" s="48" t="s">
        <v>188</v>
      </c>
      <c r="D39" s="23"/>
      <c r="E39" s="23"/>
      <c r="F39" s="23"/>
      <c r="G39" s="23"/>
      <c r="H39" s="23"/>
      <c r="I39" s="23"/>
      <c r="J39" s="23"/>
      <c r="K39" s="23"/>
      <c r="L39" s="23"/>
      <c r="M39" s="23"/>
      <c r="N39" s="23"/>
      <c r="O39" s="23"/>
      <c r="P39" s="23"/>
      <c r="Q39" s="23"/>
      <c r="R39" s="20"/>
      <c r="S39" s="21">
        <f t="shared" si="0"/>
        <v>0</v>
      </c>
      <c r="T39" s="23"/>
    </row>
    <row r="40" spans="1:20" s="3" customFormat="1" ht="27.75" customHeight="1" x14ac:dyDescent="0.2">
      <c r="A40" s="19" t="s">
        <v>74</v>
      </c>
      <c r="B40" s="49" t="s">
        <v>153</v>
      </c>
      <c r="C40" s="48" t="s">
        <v>188</v>
      </c>
      <c r="D40" s="23"/>
      <c r="E40" s="23"/>
      <c r="F40" s="23"/>
      <c r="G40" s="23"/>
      <c r="H40" s="23"/>
      <c r="I40" s="23"/>
      <c r="J40" s="23"/>
      <c r="K40" s="23"/>
      <c r="L40" s="23"/>
      <c r="M40" s="23"/>
      <c r="N40" s="23"/>
      <c r="O40" s="23"/>
      <c r="P40" s="23"/>
      <c r="Q40" s="23"/>
      <c r="R40" s="20"/>
      <c r="S40" s="21">
        <f t="shared" si="0"/>
        <v>0</v>
      </c>
      <c r="T40" s="23"/>
    </row>
    <row r="41" spans="1:20" s="3" customFormat="1" ht="27.75" customHeight="1" x14ac:dyDescent="0.2">
      <c r="A41" s="19" t="s">
        <v>75</v>
      </c>
      <c r="B41" s="49" t="s">
        <v>154</v>
      </c>
      <c r="C41" s="48" t="s">
        <v>188</v>
      </c>
      <c r="D41" s="23"/>
      <c r="E41" s="23"/>
      <c r="F41" s="23"/>
      <c r="G41" s="23"/>
      <c r="H41" s="23"/>
      <c r="I41" s="23"/>
      <c r="J41" s="23"/>
      <c r="K41" s="23"/>
      <c r="L41" s="23"/>
      <c r="M41" s="23"/>
      <c r="N41" s="23"/>
      <c r="O41" s="23"/>
      <c r="P41" s="23"/>
      <c r="Q41" s="23"/>
      <c r="R41" s="20"/>
      <c r="S41" s="21">
        <f t="shared" si="0"/>
        <v>0</v>
      </c>
      <c r="T41" s="23"/>
    </row>
    <row r="42" spans="1:20" s="3" customFormat="1" ht="27.75" customHeight="1" x14ac:dyDescent="0.2">
      <c r="A42" s="19" t="s">
        <v>76</v>
      </c>
      <c r="B42" s="49" t="s">
        <v>155</v>
      </c>
      <c r="C42" s="48" t="s">
        <v>188</v>
      </c>
      <c r="D42" s="23"/>
      <c r="E42" s="23"/>
      <c r="F42" s="23"/>
      <c r="G42" s="23"/>
      <c r="H42" s="23"/>
      <c r="I42" s="23"/>
      <c r="J42" s="23"/>
      <c r="K42" s="23"/>
      <c r="L42" s="23"/>
      <c r="M42" s="23"/>
      <c r="N42" s="23"/>
      <c r="O42" s="23"/>
      <c r="P42" s="23"/>
      <c r="Q42" s="23"/>
      <c r="R42" s="20"/>
      <c r="S42" s="21">
        <f t="shared" si="0"/>
        <v>0</v>
      </c>
      <c r="T42" s="26"/>
    </row>
    <row r="43" spans="1:20" s="3" customFormat="1" ht="27.75" customHeight="1" x14ac:dyDescent="0.2">
      <c r="A43" s="19" t="s">
        <v>77</v>
      </c>
      <c r="B43" s="49" t="s">
        <v>156</v>
      </c>
      <c r="C43" s="48" t="s">
        <v>188</v>
      </c>
      <c r="D43" s="23"/>
      <c r="E43" s="23"/>
      <c r="F43" s="23"/>
      <c r="G43" s="23"/>
      <c r="H43" s="23"/>
      <c r="I43" s="23"/>
      <c r="J43" s="23"/>
      <c r="K43" s="23"/>
      <c r="L43" s="23"/>
      <c r="M43" s="23"/>
      <c r="N43" s="23"/>
      <c r="O43" s="23"/>
      <c r="P43" s="23"/>
      <c r="Q43" s="23"/>
      <c r="R43" s="20"/>
      <c r="S43" s="21">
        <f t="shared" si="0"/>
        <v>0</v>
      </c>
      <c r="T43" s="23"/>
    </row>
    <row r="44" spans="1:20" s="3" customFormat="1" ht="27.75" customHeight="1" x14ac:dyDescent="0.2">
      <c r="A44" s="19" t="s">
        <v>78</v>
      </c>
      <c r="B44" s="49" t="s">
        <v>157</v>
      </c>
      <c r="C44" s="48" t="s">
        <v>188</v>
      </c>
      <c r="D44" s="23"/>
      <c r="E44" s="23"/>
      <c r="F44" s="23"/>
      <c r="G44" s="23"/>
      <c r="H44" s="23"/>
      <c r="I44" s="23"/>
      <c r="J44" s="23"/>
      <c r="K44" s="23"/>
      <c r="L44" s="23"/>
      <c r="M44" s="23"/>
      <c r="N44" s="23"/>
      <c r="O44" s="23"/>
      <c r="P44" s="23"/>
      <c r="Q44" s="23"/>
      <c r="R44" s="20"/>
      <c r="S44" s="21">
        <f t="shared" si="0"/>
        <v>0</v>
      </c>
      <c r="T44" s="23"/>
    </row>
    <row r="45" spans="1:20" s="3" customFormat="1" ht="27.75" customHeight="1" x14ac:dyDescent="0.2">
      <c r="A45" s="19" t="s">
        <v>79</v>
      </c>
      <c r="B45" s="49" t="s">
        <v>158</v>
      </c>
      <c r="C45" s="48" t="s">
        <v>188</v>
      </c>
      <c r="D45" s="23"/>
      <c r="E45" s="23"/>
      <c r="F45" s="23"/>
      <c r="G45" s="23"/>
      <c r="H45" s="23"/>
      <c r="I45" s="23"/>
      <c r="J45" s="23"/>
      <c r="K45" s="23"/>
      <c r="L45" s="23"/>
      <c r="M45" s="23"/>
      <c r="N45" s="23"/>
      <c r="O45" s="23"/>
      <c r="P45" s="23"/>
      <c r="Q45" s="23"/>
      <c r="R45" s="20"/>
      <c r="S45" s="21">
        <f t="shared" si="0"/>
        <v>0</v>
      </c>
      <c r="T45" s="23"/>
    </row>
    <row r="46" spans="1:20" s="3" customFormat="1" ht="48" customHeight="1" x14ac:dyDescent="0.2">
      <c r="A46" s="19" t="s">
        <v>80</v>
      </c>
      <c r="B46" s="46" t="s">
        <v>159</v>
      </c>
      <c r="C46" s="45" t="s">
        <v>189</v>
      </c>
      <c r="D46" s="23"/>
      <c r="E46" s="23"/>
      <c r="F46" s="23"/>
      <c r="G46" s="23"/>
      <c r="H46" s="23"/>
      <c r="I46" s="23">
        <v>0.2</v>
      </c>
      <c r="J46" s="23"/>
      <c r="K46" s="23">
        <f>0.15*0.3+0.105+0.09+0.03</f>
        <v>0.27</v>
      </c>
      <c r="L46" s="23">
        <f>0.1/2+0.1*0.15</f>
        <v>6.5000000000000002E-2</v>
      </c>
      <c r="M46" s="23"/>
      <c r="N46" s="23"/>
      <c r="O46" s="23"/>
      <c r="P46" s="23"/>
      <c r="Q46" s="23"/>
      <c r="R46" s="20"/>
      <c r="S46" s="21">
        <f>SUM(D46,D46:Q46)</f>
        <v>0.53500000000000003</v>
      </c>
      <c r="T46" s="23" t="s">
        <v>222</v>
      </c>
    </row>
    <row r="47" spans="1:20" s="3" customFormat="1" ht="27.75" customHeight="1" x14ac:dyDescent="0.2">
      <c r="A47" s="19" t="s">
        <v>81</v>
      </c>
      <c r="B47" s="46" t="s">
        <v>160</v>
      </c>
      <c r="C47" s="45" t="s">
        <v>189</v>
      </c>
      <c r="D47" s="23"/>
      <c r="E47" s="23"/>
      <c r="F47" s="23"/>
      <c r="G47" s="23"/>
      <c r="H47" s="23"/>
      <c r="I47" s="23"/>
      <c r="J47" s="23"/>
      <c r="K47" s="23">
        <f>0.15/2+(0.15*0.3)*2</f>
        <v>0.16499999999999998</v>
      </c>
      <c r="L47" s="23">
        <f>0.1*0.5</f>
        <v>0.05</v>
      </c>
      <c r="M47" s="23"/>
      <c r="N47" s="23"/>
      <c r="O47" s="23"/>
      <c r="P47" s="23"/>
      <c r="Q47" s="23"/>
      <c r="R47" s="20"/>
      <c r="S47" s="21">
        <f t="shared" ref="S47:S66" si="1">SUM(D47,D47:Q47)</f>
        <v>0.21499999999999997</v>
      </c>
      <c r="T47" s="23" t="s">
        <v>191</v>
      </c>
    </row>
    <row r="48" spans="1:20" s="3" customFormat="1" ht="27.75" customHeight="1" x14ac:dyDescent="0.2">
      <c r="A48" s="19" t="s">
        <v>82</v>
      </c>
      <c r="B48" s="46" t="s">
        <v>161</v>
      </c>
      <c r="C48" s="45" t="s">
        <v>189</v>
      </c>
      <c r="D48" s="23"/>
      <c r="E48" s="23"/>
      <c r="F48" s="23"/>
      <c r="G48" s="23"/>
      <c r="H48" s="23"/>
      <c r="I48" s="23"/>
      <c r="J48" s="23"/>
      <c r="K48" s="23">
        <f>0.15*0.3</f>
        <v>4.4999999999999998E-2</v>
      </c>
      <c r="L48" s="23">
        <f>0.1*0.5+0.1+0.1/4</f>
        <v>0.17500000000000002</v>
      </c>
      <c r="M48" s="23"/>
      <c r="N48" s="23"/>
      <c r="O48" s="23"/>
      <c r="P48" s="23"/>
      <c r="Q48" s="23"/>
      <c r="R48" s="20"/>
      <c r="S48" s="21">
        <f t="shared" si="1"/>
        <v>0.22000000000000003</v>
      </c>
      <c r="T48" s="23" t="s">
        <v>192</v>
      </c>
    </row>
    <row r="49" spans="1:20" s="3" customFormat="1" ht="27.75" customHeight="1" x14ac:dyDescent="0.2">
      <c r="A49" s="19" t="s">
        <v>83</v>
      </c>
      <c r="B49" s="46" t="s">
        <v>162</v>
      </c>
      <c r="C49" s="45" t="s">
        <v>189</v>
      </c>
      <c r="D49" s="23"/>
      <c r="E49" s="23"/>
      <c r="F49" s="23"/>
      <c r="G49" s="23"/>
      <c r="H49" s="23"/>
      <c r="I49" s="23"/>
      <c r="J49" s="23"/>
      <c r="K49" s="23"/>
      <c r="L49" s="23"/>
      <c r="M49" s="23"/>
      <c r="N49" s="23"/>
      <c r="O49" s="23"/>
      <c r="P49" s="23"/>
      <c r="Q49" s="23"/>
      <c r="R49" s="20"/>
      <c r="S49" s="21">
        <f t="shared" si="1"/>
        <v>0</v>
      </c>
      <c r="T49" s="23"/>
    </row>
    <row r="50" spans="1:20" s="3" customFormat="1" ht="27.75" customHeight="1" x14ac:dyDescent="0.2">
      <c r="A50" s="19" t="s">
        <v>84</v>
      </c>
      <c r="B50" s="46" t="s">
        <v>163</v>
      </c>
      <c r="C50" s="45" t="s">
        <v>189</v>
      </c>
      <c r="D50" s="23"/>
      <c r="E50" s="23"/>
      <c r="F50" s="23"/>
      <c r="G50" s="23"/>
      <c r="H50" s="23"/>
      <c r="I50" s="23"/>
      <c r="J50" s="23"/>
      <c r="K50" s="23"/>
      <c r="L50" s="23"/>
      <c r="M50" s="23"/>
      <c r="N50" s="23"/>
      <c r="O50" s="23"/>
      <c r="P50" s="23"/>
      <c r="Q50" s="23"/>
      <c r="R50" s="20"/>
      <c r="S50" s="21">
        <f t="shared" si="1"/>
        <v>0</v>
      </c>
      <c r="T50" s="23"/>
    </row>
    <row r="51" spans="1:20" s="3" customFormat="1" ht="27.75" customHeight="1" x14ac:dyDescent="0.2">
      <c r="A51" s="19" t="s">
        <v>85</v>
      </c>
      <c r="B51" s="46" t="s">
        <v>164</v>
      </c>
      <c r="C51" s="45" t="s">
        <v>189</v>
      </c>
      <c r="D51" s="23"/>
      <c r="E51" s="23"/>
      <c r="F51" s="23"/>
      <c r="G51" s="23"/>
      <c r="H51" s="23"/>
      <c r="I51" s="23"/>
      <c r="J51" s="23"/>
      <c r="K51" s="23"/>
      <c r="L51" s="23"/>
      <c r="M51" s="23"/>
      <c r="N51" s="23"/>
      <c r="O51" s="23"/>
      <c r="P51" s="23"/>
      <c r="Q51" s="23"/>
      <c r="R51" s="20"/>
      <c r="S51" s="21">
        <f t="shared" si="1"/>
        <v>0</v>
      </c>
      <c r="T51" s="23"/>
    </row>
    <row r="52" spans="1:20" s="3" customFormat="1" ht="27.75" customHeight="1" x14ac:dyDescent="0.25">
      <c r="A52" s="19" t="s">
        <v>86</v>
      </c>
      <c r="B52" s="44" t="s">
        <v>165</v>
      </c>
      <c r="C52" s="45" t="s">
        <v>189</v>
      </c>
      <c r="D52" s="23"/>
      <c r="E52" s="23"/>
      <c r="F52" s="23"/>
      <c r="G52" s="23"/>
      <c r="H52" s="23"/>
      <c r="I52" s="23"/>
      <c r="J52" s="23"/>
      <c r="K52" s="23"/>
      <c r="L52" s="23"/>
      <c r="M52" s="23"/>
      <c r="N52" s="23"/>
      <c r="O52" s="23"/>
      <c r="P52" s="23"/>
      <c r="Q52" s="23"/>
      <c r="R52" s="20"/>
      <c r="S52" s="21">
        <f t="shared" si="1"/>
        <v>0</v>
      </c>
      <c r="T52" s="23"/>
    </row>
    <row r="53" spans="1:20" s="3" customFormat="1" ht="27.75" customHeight="1" x14ac:dyDescent="0.2">
      <c r="A53" s="19" t="s">
        <v>87</v>
      </c>
      <c r="B53" s="46" t="s">
        <v>166</v>
      </c>
      <c r="C53" s="45" t="s">
        <v>189</v>
      </c>
      <c r="D53" s="23"/>
      <c r="E53" s="23"/>
      <c r="F53" s="23"/>
      <c r="G53" s="23"/>
      <c r="H53" s="23"/>
      <c r="I53" s="23"/>
      <c r="J53" s="23"/>
      <c r="K53" s="23"/>
      <c r="L53" s="23"/>
      <c r="M53" s="23"/>
      <c r="N53" s="23"/>
      <c r="O53" s="23"/>
      <c r="P53" s="23"/>
      <c r="Q53" s="23"/>
      <c r="R53" s="20"/>
      <c r="S53" s="21">
        <f t="shared" si="1"/>
        <v>0</v>
      </c>
      <c r="T53" s="23"/>
    </row>
    <row r="54" spans="1:20" s="3" customFormat="1" ht="27.75" customHeight="1" x14ac:dyDescent="0.2">
      <c r="A54" s="19" t="s">
        <v>88</v>
      </c>
      <c r="B54" s="46" t="s">
        <v>167</v>
      </c>
      <c r="C54" s="45" t="s">
        <v>189</v>
      </c>
      <c r="D54" s="23"/>
      <c r="E54" s="23"/>
      <c r="F54" s="23"/>
      <c r="G54" s="23"/>
      <c r="H54" s="23"/>
      <c r="I54" s="23"/>
      <c r="J54" s="23"/>
      <c r="K54" s="23"/>
      <c r="L54" s="23"/>
      <c r="M54" s="23"/>
      <c r="N54" s="23"/>
      <c r="O54" s="23"/>
      <c r="P54" s="23"/>
      <c r="Q54" s="23"/>
      <c r="R54" s="20"/>
      <c r="S54" s="21">
        <f t="shared" si="1"/>
        <v>0</v>
      </c>
      <c r="T54" s="23"/>
    </row>
    <row r="55" spans="1:20" s="3" customFormat="1" ht="27.75" customHeight="1" x14ac:dyDescent="0.2">
      <c r="A55" s="19" t="s">
        <v>89</v>
      </c>
      <c r="B55" s="46" t="s">
        <v>168</v>
      </c>
      <c r="C55" s="45" t="s">
        <v>189</v>
      </c>
      <c r="D55" s="23"/>
      <c r="E55" s="23"/>
      <c r="F55" s="23"/>
      <c r="G55" s="23"/>
      <c r="H55" s="23"/>
      <c r="I55" s="23"/>
      <c r="J55" s="24"/>
      <c r="K55" s="23"/>
      <c r="L55" s="23">
        <v>1.4999999999999999E-2</v>
      </c>
      <c r="M55" s="23"/>
      <c r="N55" s="23"/>
      <c r="O55" s="23"/>
      <c r="P55" s="23"/>
      <c r="Q55" s="23"/>
      <c r="R55" s="20"/>
      <c r="S55" s="21">
        <f t="shared" si="1"/>
        <v>1.4999999999999999E-2</v>
      </c>
      <c r="T55" s="26" t="s">
        <v>193</v>
      </c>
    </row>
    <row r="56" spans="1:20" s="3" customFormat="1" ht="27.75" customHeight="1" x14ac:dyDescent="0.2">
      <c r="A56" s="19" t="s">
        <v>90</v>
      </c>
      <c r="B56" s="46" t="s">
        <v>169</v>
      </c>
      <c r="C56" s="45" t="s">
        <v>189</v>
      </c>
      <c r="D56" s="23"/>
      <c r="E56" s="23"/>
      <c r="F56" s="23"/>
      <c r="G56" s="23"/>
      <c r="H56" s="23"/>
      <c r="I56" s="23"/>
      <c r="J56" s="23"/>
      <c r="K56" s="23"/>
      <c r="L56" s="23"/>
      <c r="M56" s="23"/>
      <c r="N56" s="23"/>
      <c r="O56" s="23"/>
      <c r="P56" s="23"/>
      <c r="Q56" s="23"/>
      <c r="R56" s="20"/>
      <c r="S56" s="21">
        <f t="shared" si="1"/>
        <v>0</v>
      </c>
      <c r="T56" s="23"/>
    </row>
    <row r="57" spans="1:20" s="3" customFormat="1" ht="27.75" customHeight="1" x14ac:dyDescent="0.2">
      <c r="A57" s="19" t="s">
        <v>91</v>
      </c>
      <c r="B57" s="46" t="s">
        <v>170</v>
      </c>
      <c r="C57" s="45" t="s">
        <v>189</v>
      </c>
      <c r="D57" s="23"/>
      <c r="E57" s="23"/>
      <c r="F57" s="23"/>
      <c r="G57" s="23"/>
      <c r="H57" s="23"/>
      <c r="I57" s="23"/>
      <c r="J57" s="23"/>
      <c r="K57" s="23"/>
      <c r="L57" s="23"/>
      <c r="M57" s="23"/>
      <c r="N57" s="23"/>
      <c r="O57" s="23"/>
      <c r="P57" s="23"/>
      <c r="Q57" s="23"/>
      <c r="R57" s="20"/>
      <c r="S57" s="21">
        <f t="shared" si="1"/>
        <v>0</v>
      </c>
      <c r="T57" s="23"/>
    </row>
    <row r="58" spans="1:20" s="3" customFormat="1" ht="27.75" customHeight="1" x14ac:dyDescent="0.2">
      <c r="A58" s="19" t="s">
        <v>92</v>
      </c>
      <c r="B58" s="46" t="s">
        <v>171</v>
      </c>
      <c r="C58" s="45" t="s">
        <v>189</v>
      </c>
      <c r="D58" s="23"/>
      <c r="E58" s="23"/>
      <c r="F58" s="23"/>
      <c r="G58" s="23"/>
      <c r="H58" s="23"/>
      <c r="I58" s="23"/>
      <c r="J58" s="23"/>
      <c r="K58" s="23"/>
      <c r="L58" s="23"/>
      <c r="M58" s="23"/>
      <c r="N58" s="23"/>
      <c r="O58" s="23"/>
      <c r="P58" s="23"/>
      <c r="Q58" s="23"/>
      <c r="R58" s="20"/>
      <c r="S58" s="21">
        <f t="shared" si="1"/>
        <v>0</v>
      </c>
      <c r="T58" s="23"/>
    </row>
    <row r="59" spans="1:20" s="3" customFormat="1" ht="27.75" customHeight="1" x14ac:dyDescent="0.2">
      <c r="A59" s="19" t="s">
        <v>93</v>
      </c>
      <c r="B59" s="46" t="s">
        <v>172</v>
      </c>
      <c r="C59" s="45" t="s">
        <v>189</v>
      </c>
      <c r="D59" s="23"/>
      <c r="E59" s="23"/>
      <c r="F59" s="23"/>
      <c r="G59" s="23"/>
      <c r="H59" s="23"/>
      <c r="I59" s="23"/>
      <c r="J59" s="23">
        <v>0.42499999999999999</v>
      </c>
      <c r="K59" s="23">
        <v>0.33</v>
      </c>
      <c r="L59" s="23"/>
      <c r="M59" s="23"/>
      <c r="N59" s="23"/>
      <c r="O59" s="23"/>
      <c r="P59" s="23"/>
      <c r="Q59" s="23"/>
      <c r="R59" s="20"/>
      <c r="S59" s="21">
        <f t="shared" ref="S59" si="2">SUM(D59:Q59)</f>
        <v>0.755</v>
      </c>
      <c r="T59" s="23" t="s">
        <v>202</v>
      </c>
    </row>
    <row r="60" spans="1:20" s="3" customFormat="1" ht="27.75" customHeight="1" x14ac:dyDescent="0.2">
      <c r="A60" s="19" t="s">
        <v>94</v>
      </c>
      <c r="B60" s="46" t="s">
        <v>173</v>
      </c>
      <c r="C60" s="45" t="s">
        <v>189</v>
      </c>
      <c r="D60" s="23"/>
      <c r="E60" s="23"/>
      <c r="F60" s="23"/>
      <c r="G60" s="23"/>
      <c r="H60" s="23"/>
      <c r="I60" s="23"/>
      <c r="J60" s="23"/>
      <c r="K60" s="23"/>
      <c r="L60" s="23"/>
      <c r="M60" s="23"/>
      <c r="N60" s="23"/>
      <c r="O60" s="23"/>
      <c r="P60" s="23"/>
      <c r="Q60" s="23"/>
      <c r="R60" s="20"/>
      <c r="S60" s="21">
        <f t="shared" si="1"/>
        <v>0</v>
      </c>
      <c r="T60" s="23"/>
    </row>
    <row r="61" spans="1:20" s="3" customFormat="1" ht="27.75" customHeight="1" x14ac:dyDescent="0.2">
      <c r="A61" s="19" t="s">
        <v>95</v>
      </c>
      <c r="B61" s="46" t="s">
        <v>174</v>
      </c>
      <c r="C61" s="45" t="s">
        <v>189</v>
      </c>
      <c r="D61" s="23"/>
      <c r="E61" s="23"/>
      <c r="F61" s="23"/>
      <c r="G61" s="23"/>
      <c r="H61" s="23"/>
      <c r="I61" s="23"/>
      <c r="J61" s="23"/>
      <c r="K61" s="23"/>
      <c r="L61" s="23"/>
      <c r="M61" s="23"/>
      <c r="N61" s="23"/>
      <c r="O61" s="23"/>
      <c r="P61" s="23"/>
      <c r="Q61" s="23"/>
      <c r="R61" s="20"/>
      <c r="S61" s="21">
        <f t="shared" si="1"/>
        <v>0</v>
      </c>
      <c r="T61" s="23"/>
    </row>
    <row r="62" spans="1:20" s="3" customFormat="1" ht="27.75" customHeight="1" x14ac:dyDescent="0.2">
      <c r="A62" s="19" t="s">
        <v>96</v>
      </c>
      <c r="B62" s="46" t="s">
        <v>175</v>
      </c>
      <c r="C62" s="45" t="s">
        <v>189</v>
      </c>
      <c r="D62" s="23"/>
      <c r="E62" s="23"/>
      <c r="F62" s="23"/>
      <c r="G62" s="23"/>
      <c r="H62" s="23"/>
      <c r="I62" s="23"/>
      <c r="J62" s="23"/>
      <c r="K62" s="23"/>
      <c r="L62" s="23"/>
      <c r="M62" s="23"/>
      <c r="N62" s="23"/>
      <c r="O62" s="23"/>
      <c r="P62" s="23"/>
      <c r="Q62" s="23"/>
      <c r="R62" s="20"/>
      <c r="S62" s="21">
        <f t="shared" si="1"/>
        <v>0</v>
      </c>
      <c r="T62" s="23"/>
    </row>
    <row r="63" spans="1:20" s="3" customFormat="1" ht="27.75" customHeight="1" x14ac:dyDescent="0.2">
      <c r="A63" s="19" t="s">
        <v>97</v>
      </c>
      <c r="B63" s="46" t="s">
        <v>176</v>
      </c>
      <c r="C63" s="45" t="s">
        <v>189</v>
      </c>
      <c r="D63" s="23"/>
      <c r="E63" s="23"/>
      <c r="F63" s="23"/>
      <c r="G63" s="23"/>
      <c r="H63" s="23"/>
      <c r="I63" s="23"/>
      <c r="J63" s="23"/>
      <c r="K63" s="23"/>
      <c r="L63" s="23"/>
      <c r="M63" s="23"/>
      <c r="N63" s="23"/>
      <c r="O63" s="23"/>
      <c r="P63" s="23"/>
      <c r="Q63" s="23"/>
      <c r="R63" s="20"/>
      <c r="S63" s="21">
        <f t="shared" si="1"/>
        <v>0</v>
      </c>
      <c r="T63" s="23"/>
    </row>
    <row r="64" spans="1:20" s="3" customFormat="1" ht="27.75" customHeight="1" x14ac:dyDescent="0.2">
      <c r="A64" s="19" t="s">
        <v>98</v>
      </c>
      <c r="B64" s="46" t="s">
        <v>177</v>
      </c>
      <c r="C64" s="45" t="s">
        <v>189</v>
      </c>
      <c r="D64" s="23"/>
      <c r="E64" s="23"/>
      <c r="F64" s="23"/>
      <c r="G64" s="23"/>
      <c r="H64" s="23"/>
      <c r="I64" s="23"/>
      <c r="J64" s="23"/>
      <c r="K64" s="23"/>
      <c r="L64" s="23"/>
      <c r="M64" s="23"/>
      <c r="N64" s="23"/>
      <c r="O64" s="23"/>
      <c r="P64" s="23"/>
      <c r="Q64" s="23"/>
      <c r="R64" s="20"/>
      <c r="S64" s="21">
        <f t="shared" si="1"/>
        <v>0</v>
      </c>
      <c r="T64" s="23"/>
    </row>
    <row r="65" spans="1:20" s="3" customFormat="1" ht="27.75" customHeight="1" x14ac:dyDescent="0.2">
      <c r="A65" s="19" t="s">
        <v>99</v>
      </c>
      <c r="B65" s="46" t="s">
        <v>178</v>
      </c>
      <c r="C65" s="45" t="s">
        <v>189</v>
      </c>
      <c r="D65" s="23"/>
      <c r="E65" s="23"/>
      <c r="F65" s="23"/>
      <c r="G65" s="23"/>
      <c r="H65" s="23"/>
      <c r="I65" s="23"/>
      <c r="J65" s="23"/>
      <c r="K65" s="23"/>
      <c r="L65" s="23"/>
      <c r="M65" s="23"/>
      <c r="N65" s="23"/>
      <c r="O65" s="23"/>
      <c r="P65" s="23"/>
      <c r="Q65" s="23"/>
      <c r="R65" s="20"/>
      <c r="S65" s="21">
        <f t="shared" si="1"/>
        <v>0</v>
      </c>
      <c r="T65" s="23"/>
    </row>
    <row r="66" spans="1:20" s="3" customFormat="1" ht="27.75" customHeight="1" x14ac:dyDescent="0.2">
      <c r="A66" s="19" t="s">
        <v>100</v>
      </c>
      <c r="B66" s="46" t="s">
        <v>179</v>
      </c>
      <c r="C66" s="45" t="s">
        <v>189</v>
      </c>
      <c r="D66" s="23"/>
      <c r="E66" s="23"/>
      <c r="F66" s="23"/>
      <c r="G66" s="23"/>
      <c r="H66" s="23"/>
      <c r="I66" s="23"/>
      <c r="J66" s="23"/>
      <c r="K66" s="23"/>
      <c r="L66" s="23"/>
      <c r="M66" s="23"/>
      <c r="N66" s="23"/>
      <c r="O66" s="23"/>
      <c r="P66" s="23"/>
      <c r="Q66" s="23"/>
      <c r="R66" s="20"/>
      <c r="S66" s="21">
        <f t="shared" si="1"/>
        <v>0</v>
      </c>
      <c r="T66" s="23"/>
    </row>
    <row r="67" spans="1:20" s="3" customFormat="1" ht="27.75" customHeight="1" x14ac:dyDescent="0.2">
      <c r="A67" s="19" t="s">
        <v>101</v>
      </c>
      <c r="B67" s="51" t="s">
        <v>180</v>
      </c>
      <c r="C67" s="52" t="s">
        <v>190</v>
      </c>
      <c r="D67" s="23"/>
      <c r="E67" s="23"/>
      <c r="F67" s="23"/>
      <c r="G67" s="23"/>
      <c r="H67" s="23"/>
      <c r="I67" s="23"/>
      <c r="J67" s="23"/>
      <c r="K67" s="23"/>
      <c r="L67" s="23"/>
      <c r="M67" s="23"/>
      <c r="N67" s="23"/>
      <c r="O67" s="23"/>
      <c r="P67" s="23"/>
      <c r="Q67" s="23"/>
      <c r="R67" s="20"/>
      <c r="S67" s="21">
        <f t="shared" si="0"/>
        <v>0</v>
      </c>
      <c r="T67" s="23"/>
    </row>
    <row r="68" spans="1:20" s="3" customFormat="1" ht="27.75" customHeight="1" x14ac:dyDescent="0.2">
      <c r="A68" s="19" t="s">
        <v>102</v>
      </c>
      <c r="B68" s="51" t="s">
        <v>181</v>
      </c>
      <c r="C68" s="52" t="s">
        <v>190</v>
      </c>
      <c r="D68" s="23"/>
      <c r="E68" s="23"/>
      <c r="F68" s="23"/>
      <c r="G68" s="23"/>
      <c r="H68" s="23"/>
      <c r="I68" s="23"/>
      <c r="J68" s="23"/>
      <c r="K68" s="23"/>
      <c r="L68" s="23"/>
      <c r="M68" s="23"/>
      <c r="N68" s="23"/>
      <c r="O68" s="23"/>
      <c r="P68" s="23"/>
      <c r="Q68" s="23"/>
      <c r="R68" s="20"/>
      <c r="S68" s="21">
        <f t="shared" si="0"/>
        <v>0</v>
      </c>
      <c r="T68" s="23"/>
    </row>
    <row r="69" spans="1:20" s="3" customFormat="1" ht="27.75" customHeight="1" x14ac:dyDescent="0.2">
      <c r="A69" s="19" t="s">
        <v>103</v>
      </c>
      <c r="B69" s="51" t="s">
        <v>182</v>
      </c>
      <c r="C69" s="52" t="s">
        <v>190</v>
      </c>
      <c r="D69" s="23"/>
      <c r="E69" s="23"/>
      <c r="F69" s="23"/>
      <c r="G69" s="23"/>
      <c r="H69" s="23"/>
      <c r="I69" s="23"/>
      <c r="J69" s="23"/>
      <c r="K69" s="23"/>
      <c r="L69" s="23"/>
      <c r="M69" s="23"/>
      <c r="N69" s="23"/>
      <c r="O69" s="23"/>
      <c r="P69" s="23"/>
      <c r="Q69" s="23"/>
      <c r="R69" s="20"/>
      <c r="S69" s="21">
        <f t="shared" si="0"/>
        <v>0</v>
      </c>
      <c r="T69" s="23"/>
    </row>
    <row r="70" spans="1:20" s="3" customFormat="1" ht="27.75" customHeight="1" x14ac:dyDescent="0.2">
      <c r="A70" s="19" t="s">
        <v>104</v>
      </c>
      <c r="B70" s="51" t="s">
        <v>183</v>
      </c>
      <c r="C70" s="52" t="s">
        <v>190</v>
      </c>
      <c r="D70" s="23"/>
      <c r="E70" s="23"/>
      <c r="F70" s="23"/>
      <c r="G70" s="23"/>
      <c r="H70" s="23"/>
      <c r="I70" s="23"/>
      <c r="J70" s="23"/>
      <c r="K70" s="23">
        <v>0.03</v>
      </c>
      <c r="L70" s="23"/>
      <c r="M70" s="23"/>
      <c r="N70" s="23"/>
      <c r="O70" s="23"/>
      <c r="P70" s="23"/>
      <c r="Q70" s="23"/>
      <c r="R70" s="20"/>
      <c r="S70" s="21">
        <f t="shared" ref="S70" si="3">SUM(D70:Q70)</f>
        <v>0.03</v>
      </c>
      <c r="T70" s="23" t="s">
        <v>207</v>
      </c>
    </row>
    <row r="71" spans="1:20" s="3" customFormat="1" ht="27.75" customHeight="1" x14ac:dyDescent="0.2">
      <c r="A71" s="19" t="s">
        <v>105</v>
      </c>
      <c r="B71" s="51" t="s">
        <v>184</v>
      </c>
      <c r="C71" s="52" t="s">
        <v>190</v>
      </c>
      <c r="D71" s="23"/>
      <c r="E71" s="23"/>
      <c r="F71" s="23"/>
      <c r="G71" s="23"/>
      <c r="H71" s="23"/>
      <c r="I71" s="23"/>
      <c r="J71" s="23"/>
      <c r="K71" s="23"/>
      <c r="L71" s="23"/>
      <c r="M71" s="23"/>
      <c r="N71" s="23"/>
      <c r="O71" s="23"/>
      <c r="P71" s="23"/>
      <c r="Q71" s="23"/>
      <c r="R71" s="20"/>
      <c r="S71" s="21">
        <f t="shared" si="0"/>
        <v>0</v>
      </c>
      <c r="T71" s="27"/>
    </row>
    <row r="72" spans="1:20" s="3" customFormat="1" ht="27.75" customHeight="1" x14ac:dyDescent="0.2">
      <c r="A72" s="19" t="s">
        <v>106</v>
      </c>
      <c r="B72" s="51" t="s">
        <v>185</v>
      </c>
      <c r="C72" s="52" t="s">
        <v>190</v>
      </c>
      <c r="D72" s="23"/>
      <c r="E72" s="23"/>
      <c r="F72" s="23"/>
      <c r="G72" s="23"/>
      <c r="H72" s="23"/>
      <c r="I72" s="23"/>
      <c r="J72" s="23"/>
      <c r="K72" s="23"/>
      <c r="L72" s="23"/>
      <c r="M72" s="23"/>
      <c r="N72" s="23"/>
      <c r="O72" s="23"/>
      <c r="P72" s="23"/>
      <c r="Q72" s="23"/>
      <c r="R72" s="20"/>
      <c r="S72" s="21">
        <f t="shared" si="0"/>
        <v>0</v>
      </c>
      <c r="T72" s="23"/>
    </row>
    <row r="73" spans="1:20" s="3" customFormat="1" ht="27.75" customHeight="1" x14ac:dyDescent="0.2">
      <c r="A73" s="19" t="s">
        <v>107</v>
      </c>
      <c r="B73" s="51" t="s">
        <v>186</v>
      </c>
      <c r="C73" s="52" t="s">
        <v>190</v>
      </c>
      <c r="D73" s="23"/>
      <c r="E73" s="23"/>
      <c r="F73" s="23"/>
      <c r="G73" s="23"/>
      <c r="H73" s="23"/>
      <c r="I73" s="23"/>
      <c r="J73" s="23"/>
      <c r="K73" s="23"/>
      <c r="L73" s="23"/>
      <c r="M73" s="23"/>
      <c r="N73" s="23"/>
      <c r="O73" s="23"/>
      <c r="P73" s="23"/>
      <c r="Q73" s="23"/>
      <c r="R73" s="20"/>
      <c r="S73" s="21">
        <f t="shared" si="0"/>
        <v>0</v>
      </c>
      <c r="T73" s="23"/>
    </row>
    <row r="74" spans="1:20" s="3" customFormat="1" ht="27.75" customHeight="1" x14ac:dyDescent="0.2">
      <c r="A74" s="19" t="s">
        <v>108</v>
      </c>
      <c r="B74" s="8"/>
      <c r="C74" s="8"/>
      <c r="D74" s="23"/>
      <c r="E74" s="23"/>
      <c r="F74" s="23"/>
      <c r="G74" s="23"/>
      <c r="H74" s="23"/>
      <c r="I74" s="23"/>
      <c r="J74" s="24"/>
      <c r="K74" s="23"/>
      <c r="L74" s="23"/>
      <c r="M74" s="23"/>
      <c r="N74" s="23"/>
      <c r="O74" s="23"/>
      <c r="P74" s="23"/>
      <c r="Q74" s="23"/>
      <c r="R74" s="20"/>
      <c r="S74" s="21">
        <f t="shared" ref="S74:S77" si="4">SUM(D74:Q74)</f>
        <v>0</v>
      </c>
      <c r="T74" s="26"/>
    </row>
    <row r="75" spans="1:20" s="3" customFormat="1" ht="27.75" customHeight="1" x14ac:dyDescent="0.2">
      <c r="A75" s="19" t="s">
        <v>109</v>
      </c>
      <c r="B75" s="8"/>
      <c r="C75" s="8"/>
      <c r="D75" s="23"/>
      <c r="E75" s="23"/>
      <c r="F75" s="23"/>
      <c r="G75" s="23"/>
      <c r="H75" s="23"/>
      <c r="I75" s="23"/>
      <c r="J75" s="23"/>
      <c r="K75" s="23"/>
      <c r="L75" s="23"/>
      <c r="M75" s="23"/>
      <c r="N75" s="23"/>
      <c r="O75" s="23"/>
      <c r="P75" s="23"/>
      <c r="Q75" s="23"/>
      <c r="R75" s="20"/>
      <c r="S75" s="21">
        <f t="shared" si="4"/>
        <v>0</v>
      </c>
      <c r="T75" s="23"/>
    </row>
    <row r="76" spans="1:20" s="3" customFormat="1" ht="27.75" customHeight="1" x14ac:dyDescent="0.2">
      <c r="A76" s="19" t="s">
        <v>110</v>
      </c>
      <c r="B76" s="8"/>
      <c r="C76" s="8"/>
      <c r="D76" s="23"/>
      <c r="E76" s="23"/>
      <c r="F76" s="23"/>
      <c r="G76" s="23"/>
      <c r="H76" s="23"/>
      <c r="I76" s="23"/>
      <c r="J76" s="23"/>
      <c r="K76" s="23"/>
      <c r="L76" s="23"/>
      <c r="M76" s="23"/>
      <c r="N76" s="23"/>
      <c r="O76" s="23"/>
      <c r="P76" s="23"/>
      <c r="Q76" s="23"/>
      <c r="R76" s="20"/>
      <c r="S76" s="21">
        <f t="shared" si="4"/>
        <v>0</v>
      </c>
      <c r="T76" s="23"/>
    </row>
    <row r="77" spans="1:20" s="3" customFormat="1" ht="27.75" customHeight="1" x14ac:dyDescent="0.2">
      <c r="A77" s="19" t="s">
        <v>111</v>
      </c>
      <c r="B77" s="8"/>
      <c r="C77" s="8"/>
      <c r="D77" s="23"/>
      <c r="E77" s="23"/>
      <c r="F77" s="23"/>
      <c r="G77" s="23"/>
      <c r="H77" s="23"/>
      <c r="I77" s="23"/>
      <c r="J77" s="23"/>
      <c r="K77" s="23"/>
      <c r="L77" s="23"/>
      <c r="M77" s="23"/>
      <c r="N77" s="23"/>
      <c r="O77" s="23"/>
      <c r="P77" s="23"/>
      <c r="Q77" s="23"/>
      <c r="R77" s="20"/>
      <c r="S77" s="21">
        <f t="shared" si="4"/>
        <v>0</v>
      </c>
      <c r="T77" s="23"/>
    </row>
  </sheetData>
  <autoFilter ref="A8:U77">
    <filterColumn colId="0" showButton="0"/>
  </autoFilter>
  <mergeCells count="10">
    <mergeCell ref="A2:R2"/>
    <mergeCell ref="A4:A7"/>
    <mergeCell ref="B4:B7"/>
    <mergeCell ref="C4:C7"/>
    <mergeCell ref="D4:Q4"/>
    <mergeCell ref="T4:T7"/>
    <mergeCell ref="D5:L5"/>
    <mergeCell ref="M5:N5"/>
    <mergeCell ref="O5:Q5"/>
    <mergeCell ref="A8:B8"/>
  </mergeCells>
  <conditionalFormatting sqref="D9:S77">
    <cfRule type="cellIs" dxfId="3" priority="1" operator="greaterThan">
      <formula>0</formula>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DSMT4" shapeId="14337" r:id="rId4">
          <objectPr defaultSize="0" autoPict="0" r:id="rId5">
            <anchor moveWithCells="1">
              <from>
                <xdr:col>17</xdr:col>
                <xdr:colOff>76200</xdr:colOff>
                <xdr:row>4</xdr:row>
                <xdr:rowOff>390525</xdr:rowOff>
              </from>
              <to>
                <xdr:col>17</xdr:col>
                <xdr:colOff>523875</xdr:colOff>
                <xdr:row>4</xdr:row>
                <xdr:rowOff>657225</xdr:rowOff>
              </to>
            </anchor>
          </objectPr>
        </oleObject>
      </mc:Choice>
      <mc:Fallback>
        <oleObject progId="Equation.DSMT4" shapeId="14337" r:id="rId4"/>
      </mc:Fallback>
    </mc:AlternateContent>
    <mc:AlternateContent xmlns:mc="http://schemas.openxmlformats.org/markup-compatibility/2006">
      <mc:Choice Requires="x14">
        <oleObject progId="Equation.DSMT4" shapeId="14338" r:id="rId6">
          <objectPr defaultSize="0" autoPict="0" r:id="rId7">
            <anchor moveWithCells="1">
              <from>
                <xdr:col>18</xdr:col>
                <xdr:colOff>104775</xdr:colOff>
                <xdr:row>4</xdr:row>
                <xdr:rowOff>333375</xdr:rowOff>
              </from>
              <to>
                <xdr:col>18</xdr:col>
                <xdr:colOff>828675</xdr:colOff>
                <xdr:row>4</xdr:row>
                <xdr:rowOff>714375</xdr:rowOff>
              </to>
            </anchor>
          </objectPr>
        </oleObject>
      </mc:Choice>
      <mc:Fallback>
        <oleObject progId="Equation.DSMT4" shapeId="14338"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2:U77"/>
  <sheetViews>
    <sheetView topLeftCell="D1" zoomScale="40" zoomScaleNormal="40" workbookViewId="0">
      <pane ySplit="8" topLeftCell="A33" activePane="bottomLeft" state="frozen"/>
      <selection pane="bottomLeft" activeCell="K48" sqref="K48"/>
    </sheetView>
  </sheetViews>
  <sheetFormatPr defaultColWidth="9.125" defaultRowHeight="12.75" x14ac:dyDescent="0.2"/>
  <cols>
    <col min="1" max="1" width="6.625" style="14" customWidth="1"/>
    <col min="2" max="2" width="26.75" style="18" bestFit="1" customWidth="1"/>
    <col min="3" max="3" width="26.75" style="18" customWidth="1"/>
    <col min="4" max="4" width="11.375" style="14" bestFit="1" customWidth="1"/>
    <col min="5" max="5" width="11.625" style="14" bestFit="1" customWidth="1"/>
    <col min="6" max="8" width="11.375" style="14" bestFit="1" customWidth="1"/>
    <col min="9" max="9" width="10" style="14" customWidth="1"/>
    <col min="10" max="10" width="14.75" style="14" customWidth="1"/>
    <col min="11" max="17" width="11.375" style="14" bestFit="1" customWidth="1"/>
    <col min="18" max="18" width="9.125" style="14"/>
    <col min="19" max="19" width="13.375" style="14" customWidth="1"/>
    <col min="20" max="20" width="103" style="14" customWidth="1"/>
    <col min="21" max="21" width="42.75" style="14" customWidth="1"/>
    <col min="22" max="16384" width="9.125" style="14"/>
  </cols>
  <sheetData>
    <row r="2" spans="1:21" ht="18.75" x14ac:dyDescent="0.2">
      <c r="A2" s="65" t="s">
        <v>64</v>
      </c>
      <c r="B2" s="65"/>
      <c r="C2" s="65"/>
      <c r="D2" s="65"/>
      <c r="E2" s="65"/>
      <c r="F2" s="65"/>
      <c r="G2" s="65"/>
      <c r="H2" s="65"/>
      <c r="I2" s="65"/>
      <c r="J2" s="65"/>
      <c r="K2" s="65"/>
      <c r="L2" s="65"/>
      <c r="M2" s="65"/>
      <c r="N2" s="65"/>
      <c r="O2" s="65"/>
      <c r="P2" s="65"/>
      <c r="Q2" s="65"/>
      <c r="R2" s="65"/>
    </row>
    <row r="4" spans="1:21" ht="15" customHeight="1" x14ac:dyDescent="0.2">
      <c r="A4" s="62" t="s">
        <v>0</v>
      </c>
      <c r="B4" s="62" t="s">
        <v>25</v>
      </c>
      <c r="C4" s="59" t="s">
        <v>118</v>
      </c>
      <c r="D4" s="62" t="s">
        <v>1</v>
      </c>
      <c r="E4" s="62"/>
      <c r="F4" s="62"/>
      <c r="G4" s="62"/>
      <c r="H4" s="62"/>
      <c r="I4" s="62"/>
      <c r="J4" s="62"/>
      <c r="K4" s="62"/>
      <c r="L4" s="62"/>
      <c r="M4" s="62"/>
      <c r="N4" s="62"/>
      <c r="O4" s="62"/>
      <c r="P4" s="62"/>
      <c r="Q4" s="63"/>
      <c r="R4" s="28"/>
      <c r="S4" s="28"/>
      <c r="T4" s="59" t="s">
        <v>119</v>
      </c>
    </row>
    <row r="5" spans="1:21" ht="75" customHeight="1" x14ac:dyDescent="0.2">
      <c r="A5" s="62"/>
      <c r="B5" s="62"/>
      <c r="C5" s="60"/>
      <c r="D5" s="62" t="s">
        <v>26</v>
      </c>
      <c r="E5" s="62"/>
      <c r="F5" s="62"/>
      <c r="G5" s="62"/>
      <c r="H5" s="62"/>
      <c r="I5" s="62"/>
      <c r="J5" s="62"/>
      <c r="K5" s="62"/>
      <c r="L5" s="62"/>
      <c r="M5" s="62" t="s">
        <v>20</v>
      </c>
      <c r="N5" s="62"/>
      <c r="O5" s="62" t="s">
        <v>27</v>
      </c>
      <c r="P5" s="62"/>
      <c r="Q5" s="63"/>
      <c r="R5" s="28"/>
      <c r="S5" s="28"/>
      <c r="T5" s="60"/>
    </row>
    <row r="6" spans="1:21" ht="24.75" customHeight="1" x14ac:dyDescent="0.2">
      <c r="A6" s="62"/>
      <c r="B6" s="62"/>
      <c r="C6" s="60"/>
      <c r="D6" s="29" t="s">
        <v>21</v>
      </c>
      <c r="E6" s="29" t="s">
        <v>22</v>
      </c>
      <c r="F6" s="29" t="s">
        <v>23</v>
      </c>
      <c r="G6" s="29" t="s">
        <v>24</v>
      </c>
      <c r="H6" s="29" t="s">
        <v>29</v>
      </c>
      <c r="I6" s="29" t="s">
        <v>21</v>
      </c>
      <c r="J6" s="29" t="s">
        <v>30</v>
      </c>
      <c r="K6" s="29" t="s">
        <v>31</v>
      </c>
      <c r="L6" s="29" t="s">
        <v>32</v>
      </c>
      <c r="M6" s="29" t="s">
        <v>33</v>
      </c>
      <c r="N6" s="29" t="s">
        <v>34</v>
      </c>
      <c r="O6" s="29" t="s">
        <v>38</v>
      </c>
      <c r="P6" s="29" t="s">
        <v>35</v>
      </c>
      <c r="Q6" s="30" t="s">
        <v>36</v>
      </c>
      <c r="R6" s="29" t="s">
        <v>37</v>
      </c>
      <c r="S6" s="29" t="s">
        <v>39</v>
      </c>
      <c r="T6" s="60"/>
    </row>
    <row r="7" spans="1:21" ht="231.75" customHeight="1" x14ac:dyDescent="0.2">
      <c r="A7" s="62"/>
      <c r="B7" s="62"/>
      <c r="C7" s="61"/>
      <c r="D7" s="38" t="s">
        <v>4</v>
      </c>
      <c r="E7" s="38" t="s">
        <v>5</v>
      </c>
      <c r="F7" s="38" t="s">
        <v>6</v>
      </c>
      <c r="G7" s="38" t="s">
        <v>7</v>
      </c>
      <c r="H7" s="38" t="s">
        <v>8</v>
      </c>
      <c r="I7" s="38" t="s">
        <v>10</v>
      </c>
      <c r="J7" s="38" t="s">
        <v>9</v>
      </c>
      <c r="K7" s="38" t="s">
        <v>11</v>
      </c>
      <c r="L7" s="38" t="s">
        <v>113</v>
      </c>
      <c r="M7" s="38" t="s">
        <v>13</v>
      </c>
      <c r="N7" s="38" t="s">
        <v>40</v>
      </c>
      <c r="O7" s="38" t="s">
        <v>17</v>
      </c>
      <c r="P7" s="38" t="s">
        <v>18</v>
      </c>
      <c r="Q7" s="39" t="s">
        <v>19</v>
      </c>
      <c r="R7" s="28"/>
      <c r="S7" s="28"/>
      <c r="T7" s="61"/>
    </row>
    <row r="8" spans="1:21" s="3" customFormat="1" ht="15.75" x14ac:dyDescent="0.2">
      <c r="A8" s="64" t="s">
        <v>28</v>
      </c>
      <c r="B8" s="64"/>
      <c r="C8" s="40"/>
      <c r="D8" s="40">
        <f>'Cách tính '!C10</f>
        <v>1</v>
      </c>
      <c r="E8" s="40">
        <f>'Cách tính '!C11</f>
        <v>0.8</v>
      </c>
      <c r="F8" s="40">
        <f>'Cách tính '!C12</f>
        <v>0.7</v>
      </c>
      <c r="G8" s="40">
        <f>'Cách tính '!C13</f>
        <v>0.65</v>
      </c>
      <c r="H8" s="40">
        <f>'Cách tính '!C14</f>
        <v>0.6</v>
      </c>
      <c r="I8" s="40">
        <f>'Cách tính '!C15</f>
        <v>0.4</v>
      </c>
      <c r="J8" s="40">
        <f>'Cách tính '!C16</f>
        <v>0.25</v>
      </c>
      <c r="K8" s="40">
        <f>'Cách tính '!C17</f>
        <v>0.15</v>
      </c>
      <c r="L8" s="40">
        <f>'Cách tính '!C18</f>
        <v>0.1</v>
      </c>
      <c r="M8" s="40">
        <f>'Cách tính '!C20</f>
        <v>1.5</v>
      </c>
      <c r="N8" s="40">
        <f>'Cách tính '!C21</f>
        <v>0.75</v>
      </c>
      <c r="O8" s="40">
        <f>'Cách tính '!C24</f>
        <v>0.25</v>
      </c>
      <c r="P8" s="40">
        <f>'Cách tính '!C25</f>
        <v>0.2</v>
      </c>
      <c r="Q8" s="40">
        <f>'Cách tính '!C26</f>
        <v>0.1</v>
      </c>
      <c r="R8" s="34"/>
      <c r="S8" s="35"/>
      <c r="T8" s="36"/>
    </row>
    <row r="9" spans="1:21" s="3" customFormat="1" ht="27.75" customHeight="1" x14ac:dyDescent="0.2">
      <c r="A9" s="19" t="s">
        <v>41</v>
      </c>
      <c r="B9" s="41" t="s">
        <v>122</v>
      </c>
      <c r="C9" s="50" t="s">
        <v>187</v>
      </c>
      <c r="D9" s="20"/>
      <c r="E9" s="20"/>
      <c r="F9" s="20"/>
      <c r="G9" s="20"/>
      <c r="H9" s="20"/>
      <c r="I9" s="20"/>
      <c r="J9" s="20"/>
      <c r="K9" s="20"/>
      <c r="L9" s="20"/>
      <c r="M9" s="20"/>
      <c r="N9" s="20"/>
      <c r="O9" s="20"/>
      <c r="P9" s="20"/>
      <c r="Q9" s="20"/>
      <c r="R9" s="20"/>
      <c r="S9" s="21">
        <f>SUM(D9:Q9)</f>
        <v>0</v>
      </c>
      <c r="T9" s="22"/>
      <c r="U9" s="2"/>
    </row>
    <row r="10" spans="1:21" s="3" customFormat="1" ht="27.75" customHeight="1" x14ac:dyDescent="0.25">
      <c r="A10" s="19" t="s">
        <v>42</v>
      </c>
      <c r="B10" s="42" t="s">
        <v>123</v>
      </c>
      <c r="C10" s="50" t="s">
        <v>187</v>
      </c>
      <c r="D10" s="20"/>
      <c r="E10" s="20"/>
      <c r="F10" s="20"/>
      <c r="G10" s="20"/>
      <c r="H10" s="20"/>
      <c r="I10" s="20"/>
      <c r="J10" s="20"/>
      <c r="K10" s="20"/>
      <c r="L10" s="20"/>
      <c r="M10" s="20"/>
      <c r="N10" s="20"/>
      <c r="O10" s="20"/>
      <c r="P10" s="20"/>
      <c r="Q10" s="20"/>
      <c r="R10" s="20"/>
      <c r="S10" s="21">
        <f t="shared" ref="S10:S73" si="0">SUM(D10:Q10)</f>
        <v>0</v>
      </c>
      <c r="T10" s="25"/>
      <c r="U10" s="2"/>
    </row>
    <row r="11" spans="1:21" s="3" customFormat="1" ht="27.75" customHeight="1" x14ac:dyDescent="0.25">
      <c r="A11" s="19" t="s">
        <v>43</v>
      </c>
      <c r="B11" s="42" t="s">
        <v>124</v>
      </c>
      <c r="C11" s="50" t="s">
        <v>187</v>
      </c>
      <c r="D11" s="20"/>
      <c r="E11" s="20"/>
      <c r="F11" s="20"/>
      <c r="G11" s="20"/>
      <c r="H11" s="20"/>
      <c r="I11" s="20"/>
      <c r="J11" s="20"/>
      <c r="K11" s="20"/>
      <c r="L11" s="20"/>
      <c r="M11" s="20"/>
      <c r="N11" s="20"/>
      <c r="O11" s="20"/>
      <c r="P11" s="20"/>
      <c r="Q11" s="20"/>
      <c r="R11" s="20"/>
      <c r="S11" s="21">
        <f t="shared" si="0"/>
        <v>0</v>
      </c>
      <c r="T11" s="22"/>
      <c r="U11" s="2"/>
    </row>
    <row r="12" spans="1:21" s="3" customFormat="1" ht="27.75" customHeight="1" x14ac:dyDescent="0.2">
      <c r="A12" s="19" t="s">
        <v>44</v>
      </c>
      <c r="B12" s="41" t="s">
        <v>125</v>
      </c>
      <c r="C12" s="50" t="s">
        <v>187</v>
      </c>
      <c r="D12" s="20"/>
      <c r="E12" s="20"/>
      <c r="F12" s="20"/>
      <c r="G12" s="20"/>
      <c r="H12" s="20"/>
      <c r="I12" s="20"/>
      <c r="J12" s="20"/>
      <c r="K12" s="20"/>
      <c r="L12" s="20"/>
      <c r="M12" s="20"/>
      <c r="N12" s="20"/>
      <c r="O12" s="20"/>
      <c r="P12" s="20"/>
      <c r="Q12" s="20"/>
      <c r="R12" s="20"/>
      <c r="S12" s="21">
        <f t="shared" si="0"/>
        <v>0</v>
      </c>
      <c r="T12" s="22"/>
      <c r="U12" s="2"/>
    </row>
    <row r="13" spans="1:21" s="3" customFormat="1" ht="27.75" customHeight="1" x14ac:dyDescent="0.2">
      <c r="A13" s="19" t="s">
        <v>45</v>
      </c>
      <c r="B13" s="41" t="s">
        <v>126</v>
      </c>
      <c r="C13" s="50" t="s">
        <v>187</v>
      </c>
      <c r="D13" s="20"/>
      <c r="E13" s="20"/>
      <c r="F13" s="20"/>
      <c r="G13" s="20"/>
      <c r="H13" s="20"/>
      <c r="I13" s="20"/>
      <c r="J13" s="20"/>
      <c r="K13" s="20"/>
      <c r="L13" s="20"/>
      <c r="M13" s="20"/>
      <c r="N13" s="20"/>
      <c r="O13" s="20"/>
      <c r="P13" s="20"/>
      <c r="Q13" s="20"/>
      <c r="R13" s="20"/>
      <c r="S13" s="21">
        <f t="shared" si="0"/>
        <v>0</v>
      </c>
      <c r="T13" s="22"/>
      <c r="U13" s="2"/>
    </row>
    <row r="14" spans="1:21" s="3" customFormat="1" ht="27.75" customHeight="1" x14ac:dyDescent="0.2">
      <c r="A14" s="19" t="s">
        <v>46</v>
      </c>
      <c r="B14" s="41" t="s">
        <v>127</v>
      </c>
      <c r="C14" s="50" t="s">
        <v>187</v>
      </c>
      <c r="D14" s="20"/>
      <c r="E14" s="20"/>
      <c r="F14" s="20"/>
      <c r="G14" s="20"/>
      <c r="H14" s="20"/>
      <c r="I14" s="20"/>
      <c r="J14" s="20"/>
      <c r="K14" s="20"/>
      <c r="L14" s="20"/>
      <c r="M14" s="20"/>
      <c r="N14" s="20"/>
      <c r="O14" s="20"/>
      <c r="P14" s="20"/>
      <c r="Q14" s="20"/>
      <c r="R14" s="20"/>
      <c r="S14" s="21">
        <f t="shared" si="0"/>
        <v>0</v>
      </c>
      <c r="T14" s="22"/>
      <c r="U14" s="2"/>
    </row>
    <row r="15" spans="1:21" s="3" customFormat="1" ht="27.75" customHeight="1" x14ac:dyDescent="0.2">
      <c r="A15" s="19" t="s">
        <v>47</v>
      </c>
      <c r="B15" s="41" t="s">
        <v>128</v>
      </c>
      <c r="C15" s="50" t="s">
        <v>187</v>
      </c>
      <c r="D15" s="20"/>
      <c r="E15" s="20"/>
      <c r="F15" s="20"/>
      <c r="G15" s="20"/>
      <c r="H15" s="20"/>
      <c r="I15" s="20"/>
      <c r="J15" s="20"/>
      <c r="K15" s="20"/>
      <c r="L15" s="20"/>
      <c r="M15" s="20"/>
      <c r="N15" s="20"/>
      <c r="O15" s="20"/>
      <c r="P15" s="20"/>
      <c r="Q15" s="20"/>
      <c r="R15" s="20"/>
      <c r="S15" s="21">
        <f t="shared" si="0"/>
        <v>0</v>
      </c>
      <c r="T15" s="25"/>
    </row>
    <row r="16" spans="1:21" s="3" customFormat="1" ht="27.75" customHeight="1" x14ac:dyDescent="0.2">
      <c r="A16" s="19" t="s">
        <v>48</v>
      </c>
      <c r="B16" s="41" t="s">
        <v>129</v>
      </c>
      <c r="C16" s="50" t="s">
        <v>187</v>
      </c>
      <c r="D16" s="20"/>
      <c r="E16" s="20"/>
      <c r="F16" s="20"/>
      <c r="G16" s="20"/>
      <c r="H16" s="20"/>
      <c r="I16" s="20"/>
      <c r="J16" s="20"/>
      <c r="K16" s="20"/>
      <c r="L16" s="20"/>
      <c r="M16" s="20"/>
      <c r="N16" s="20"/>
      <c r="O16" s="20"/>
      <c r="P16" s="20"/>
      <c r="Q16" s="20"/>
      <c r="R16" s="20"/>
      <c r="S16" s="21">
        <f t="shared" si="0"/>
        <v>0</v>
      </c>
      <c r="T16" s="22"/>
    </row>
    <row r="17" spans="1:20" s="3" customFormat="1" ht="27.75" customHeight="1" x14ac:dyDescent="0.25">
      <c r="A17" s="19" t="s">
        <v>49</v>
      </c>
      <c r="B17" s="42" t="s">
        <v>130</v>
      </c>
      <c r="C17" s="50" t="s">
        <v>187</v>
      </c>
      <c r="D17" s="20"/>
      <c r="E17" s="20"/>
      <c r="F17" s="20"/>
      <c r="G17" s="20"/>
      <c r="I17" s="20" t="s">
        <v>211</v>
      </c>
      <c r="J17" s="20"/>
      <c r="K17" s="20">
        <v>7.0000000000000007E-2</v>
      </c>
      <c r="L17" s="20"/>
      <c r="M17" s="20"/>
      <c r="N17" s="20"/>
      <c r="O17" s="20"/>
      <c r="P17" s="20"/>
      <c r="Q17" s="20"/>
      <c r="R17" s="20"/>
      <c r="S17" s="3">
        <v>0.13</v>
      </c>
      <c r="T17" s="21" t="s">
        <v>210</v>
      </c>
    </row>
    <row r="18" spans="1:20" s="3" customFormat="1" ht="27.75" customHeight="1" x14ac:dyDescent="0.2">
      <c r="A18" s="19" t="s">
        <v>50</v>
      </c>
      <c r="B18" s="43" t="s">
        <v>131</v>
      </c>
      <c r="C18" s="50" t="s">
        <v>187</v>
      </c>
      <c r="D18" s="20"/>
      <c r="E18" s="20"/>
      <c r="F18" s="20"/>
      <c r="G18" s="20"/>
      <c r="H18" s="20"/>
      <c r="I18" s="20"/>
      <c r="J18" s="20"/>
      <c r="K18" s="20"/>
      <c r="L18" s="20"/>
      <c r="M18" s="20"/>
      <c r="N18" s="20"/>
      <c r="O18" s="20"/>
      <c r="P18" s="20"/>
      <c r="Q18" s="20"/>
      <c r="R18" s="20"/>
      <c r="S18" s="21">
        <f t="shared" si="0"/>
        <v>0</v>
      </c>
      <c r="T18" s="22"/>
    </row>
    <row r="19" spans="1:20" s="3" customFormat="1" ht="27.75" customHeight="1" x14ac:dyDescent="0.25">
      <c r="A19" s="19" t="s">
        <v>51</v>
      </c>
      <c r="B19" s="42" t="s">
        <v>132</v>
      </c>
      <c r="C19" s="50" t="s">
        <v>187</v>
      </c>
      <c r="D19" s="20"/>
      <c r="E19" s="20"/>
      <c r="F19" s="20"/>
      <c r="G19" s="20"/>
      <c r="H19" s="20"/>
      <c r="I19" s="20"/>
      <c r="J19" s="20"/>
      <c r="K19" s="20"/>
      <c r="L19" s="20"/>
      <c r="M19" s="20"/>
      <c r="N19" s="20"/>
      <c r="O19" s="20"/>
      <c r="P19" s="20"/>
      <c r="Q19" s="20"/>
      <c r="R19" s="20"/>
      <c r="S19" s="21">
        <f t="shared" si="0"/>
        <v>0</v>
      </c>
      <c r="T19" s="22"/>
    </row>
    <row r="20" spans="1:20" s="3" customFormat="1" ht="27.75" customHeight="1" x14ac:dyDescent="0.2">
      <c r="A20" s="19" t="s">
        <v>52</v>
      </c>
      <c r="B20" s="41" t="s">
        <v>133</v>
      </c>
      <c r="C20" s="50" t="s">
        <v>187</v>
      </c>
      <c r="D20" s="20"/>
      <c r="E20" s="20"/>
      <c r="F20" s="20"/>
      <c r="G20" s="20"/>
      <c r="H20" s="20"/>
      <c r="I20" s="20"/>
      <c r="J20" s="20"/>
      <c r="K20" s="20"/>
      <c r="L20" s="20"/>
      <c r="M20" s="20"/>
      <c r="N20" s="20"/>
      <c r="O20" s="20"/>
      <c r="P20" s="20"/>
      <c r="Q20" s="20"/>
      <c r="R20" s="20"/>
      <c r="S20" s="21">
        <f t="shared" si="0"/>
        <v>0</v>
      </c>
      <c r="T20" s="22"/>
    </row>
    <row r="21" spans="1:20" s="3" customFormat="1" ht="27.75" customHeight="1" x14ac:dyDescent="0.2">
      <c r="A21" s="19" t="s">
        <v>53</v>
      </c>
      <c r="B21" s="41" t="s">
        <v>134</v>
      </c>
      <c r="C21" s="50" t="s">
        <v>187</v>
      </c>
      <c r="D21" s="20"/>
      <c r="E21" s="20"/>
      <c r="F21" s="20"/>
      <c r="G21" s="20"/>
      <c r="H21" s="20"/>
      <c r="I21" s="20"/>
      <c r="J21" s="20"/>
      <c r="K21" s="20"/>
      <c r="L21" s="20"/>
      <c r="M21" s="20"/>
      <c r="N21" s="20"/>
      <c r="O21" s="20"/>
      <c r="P21" s="20"/>
      <c r="Q21" s="20"/>
      <c r="R21" s="20"/>
      <c r="S21" s="21">
        <f t="shared" si="0"/>
        <v>0</v>
      </c>
      <c r="T21" s="22"/>
    </row>
    <row r="22" spans="1:20" s="3" customFormat="1" ht="27.75" customHeight="1" x14ac:dyDescent="0.2">
      <c r="A22" s="19" t="s">
        <v>54</v>
      </c>
      <c r="B22" s="41" t="s">
        <v>135</v>
      </c>
      <c r="C22" s="50" t="s">
        <v>187</v>
      </c>
      <c r="D22" s="20"/>
      <c r="E22" s="20"/>
      <c r="F22" s="20"/>
      <c r="G22" s="20"/>
      <c r="H22" s="20"/>
      <c r="I22" s="20"/>
      <c r="J22" s="20"/>
      <c r="K22" s="20"/>
      <c r="L22" s="20"/>
      <c r="M22" s="20"/>
      <c r="N22" s="20"/>
      <c r="O22" s="20"/>
      <c r="P22" s="20"/>
      <c r="Q22" s="20"/>
      <c r="R22" s="20"/>
      <c r="S22" s="21">
        <f t="shared" si="0"/>
        <v>0</v>
      </c>
      <c r="T22" s="22"/>
    </row>
    <row r="23" spans="1:20" s="3" customFormat="1" ht="27.75" customHeight="1" x14ac:dyDescent="0.2">
      <c r="A23" s="19" t="s">
        <v>55</v>
      </c>
      <c r="B23" s="41" t="s">
        <v>136</v>
      </c>
      <c r="C23" s="50" t="s">
        <v>187</v>
      </c>
      <c r="D23" s="20"/>
      <c r="E23" s="20"/>
      <c r="F23" s="20"/>
      <c r="G23" s="20"/>
      <c r="H23" s="20"/>
      <c r="I23" s="20"/>
      <c r="J23" s="20"/>
      <c r="K23" s="20"/>
      <c r="L23" s="20"/>
      <c r="M23" s="20"/>
      <c r="N23" s="20"/>
      <c r="O23" s="20"/>
      <c r="P23" s="20"/>
      <c r="Q23" s="20"/>
      <c r="R23" s="20"/>
      <c r="S23" s="21">
        <f t="shared" si="0"/>
        <v>0</v>
      </c>
      <c r="T23" s="22"/>
    </row>
    <row r="24" spans="1:20" s="3" customFormat="1" ht="27.75" customHeight="1" x14ac:dyDescent="0.2">
      <c r="A24" s="19" t="s">
        <v>56</v>
      </c>
      <c r="B24" s="41" t="s">
        <v>137</v>
      </c>
      <c r="C24" s="50" t="s">
        <v>187</v>
      </c>
      <c r="D24" s="20"/>
      <c r="E24" s="20"/>
      <c r="F24" s="20"/>
      <c r="G24" s="20"/>
      <c r="H24" s="20"/>
      <c r="I24" s="20"/>
      <c r="J24" s="20"/>
      <c r="K24" s="20"/>
      <c r="L24" s="20"/>
      <c r="M24" s="20"/>
      <c r="N24" s="20"/>
      <c r="O24" s="20"/>
      <c r="P24" s="20"/>
      <c r="Q24" s="20"/>
      <c r="R24" s="20"/>
      <c r="S24" s="21">
        <f t="shared" si="0"/>
        <v>0</v>
      </c>
      <c r="T24" s="22"/>
    </row>
    <row r="25" spans="1:20" s="3" customFormat="1" ht="27.75" customHeight="1" x14ac:dyDescent="0.2">
      <c r="A25" s="19" t="s">
        <v>57</v>
      </c>
      <c r="B25" s="41" t="s">
        <v>138</v>
      </c>
      <c r="C25" s="50" t="s">
        <v>187</v>
      </c>
      <c r="D25" s="20"/>
      <c r="E25" s="20"/>
      <c r="F25" s="20"/>
      <c r="G25" s="20"/>
      <c r="H25" s="20"/>
      <c r="I25" s="20"/>
      <c r="J25" s="20"/>
      <c r="K25" s="20"/>
      <c r="L25" s="20"/>
      <c r="M25" s="20"/>
      <c r="N25" s="20"/>
      <c r="O25" s="20"/>
      <c r="P25" s="20"/>
      <c r="Q25" s="20"/>
      <c r="R25" s="20"/>
      <c r="S25" s="21">
        <f t="shared" si="0"/>
        <v>0</v>
      </c>
      <c r="T25" s="22"/>
    </row>
    <row r="26" spans="1:20" s="3" customFormat="1" ht="27.75" customHeight="1" x14ac:dyDescent="0.25">
      <c r="A26" s="19" t="s">
        <v>58</v>
      </c>
      <c r="B26" s="42" t="s">
        <v>139</v>
      </c>
      <c r="C26" s="50" t="s">
        <v>187</v>
      </c>
      <c r="D26" s="20"/>
      <c r="E26" s="20"/>
      <c r="F26" s="20"/>
      <c r="G26" s="20"/>
      <c r="H26" s="20"/>
      <c r="I26" s="20"/>
      <c r="J26" s="20"/>
      <c r="K26" s="20"/>
      <c r="L26" s="20"/>
      <c r="M26" s="20"/>
      <c r="N26" s="20"/>
      <c r="O26" s="20"/>
      <c r="P26" s="20"/>
      <c r="Q26" s="20"/>
      <c r="R26" s="20"/>
      <c r="S26" s="21">
        <f t="shared" si="0"/>
        <v>0</v>
      </c>
      <c r="T26" s="22"/>
    </row>
    <row r="27" spans="1:20" s="3" customFormat="1" ht="27.75" customHeight="1" x14ac:dyDescent="0.2">
      <c r="A27" s="19" t="s">
        <v>59</v>
      </c>
      <c r="B27" s="41" t="s">
        <v>140</v>
      </c>
      <c r="C27" s="50" t="s">
        <v>187</v>
      </c>
      <c r="D27" s="20"/>
      <c r="E27" s="20"/>
      <c r="F27" s="20"/>
      <c r="G27" s="20"/>
      <c r="H27" s="20"/>
      <c r="I27" s="20"/>
      <c r="J27" s="20"/>
      <c r="K27" s="20"/>
      <c r="L27" s="20"/>
      <c r="M27" s="20"/>
      <c r="N27" s="20"/>
      <c r="O27" s="20"/>
      <c r="P27" s="20"/>
      <c r="Q27" s="20"/>
      <c r="R27" s="20"/>
      <c r="S27" s="21">
        <f t="shared" si="0"/>
        <v>0</v>
      </c>
      <c r="T27" s="22"/>
    </row>
    <row r="28" spans="1:20" s="3" customFormat="1" ht="27.75" customHeight="1" x14ac:dyDescent="0.25">
      <c r="A28" s="19" t="s">
        <v>60</v>
      </c>
      <c r="B28" s="42" t="s">
        <v>141</v>
      </c>
      <c r="C28" s="50" t="s">
        <v>187</v>
      </c>
      <c r="D28" s="20"/>
      <c r="E28" s="20"/>
      <c r="F28" s="20"/>
      <c r="G28" s="20"/>
      <c r="H28" s="20"/>
      <c r="I28" s="20"/>
      <c r="J28" s="20"/>
      <c r="K28" s="20"/>
      <c r="L28" s="20"/>
      <c r="M28" s="20"/>
      <c r="N28" s="20"/>
      <c r="O28" s="20"/>
      <c r="P28" s="20"/>
      <c r="Q28" s="20"/>
      <c r="R28" s="20"/>
      <c r="S28" s="21">
        <f t="shared" si="0"/>
        <v>0</v>
      </c>
      <c r="T28" s="22"/>
    </row>
    <row r="29" spans="1:20" s="3" customFormat="1" ht="27.75" customHeight="1" x14ac:dyDescent="0.2">
      <c r="A29" s="19" t="s">
        <v>61</v>
      </c>
      <c r="B29" s="41" t="s">
        <v>142</v>
      </c>
      <c r="C29" s="50" t="s">
        <v>187</v>
      </c>
      <c r="D29" s="20"/>
      <c r="E29" s="20"/>
      <c r="F29" s="20"/>
      <c r="G29" s="20"/>
      <c r="H29" s="20"/>
      <c r="I29" s="20"/>
      <c r="J29" s="20"/>
      <c r="K29" s="20"/>
      <c r="L29" s="20"/>
      <c r="M29" s="20"/>
      <c r="N29" s="20"/>
      <c r="O29" s="20"/>
      <c r="P29" s="20"/>
      <c r="Q29" s="20"/>
      <c r="R29" s="20"/>
      <c r="S29" s="21">
        <f t="shared" si="0"/>
        <v>0</v>
      </c>
      <c r="T29" s="22"/>
    </row>
    <row r="30" spans="1:20" s="3" customFormat="1" ht="27.75" customHeight="1" x14ac:dyDescent="0.25">
      <c r="A30" s="19" t="s">
        <v>62</v>
      </c>
      <c r="B30" s="47" t="s">
        <v>143</v>
      </c>
      <c r="C30" s="48" t="s">
        <v>188</v>
      </c>
      <c r="D30" s="23"/>
      <c r="E30" s="23"/>
      <c r="F30" s="23"/>
      <c r="G30" s="23"/>
      <c r="H30" s="23"/>
      <c r="I30" s="23"/>
      <c r="J30" s="23"/>
      <c r="K30" s="23"/>
      <c r="L30" s="23"/>
      <c r="M30" s="23"/>
      <c r="N30" s="23"/>
      <c r="O30" s="23"/>
      <c r="P30" s="23"/>
      <c r="Q30" s="23"/>
      <c r="R30" s="20"/>
      <c r="S30" s="21">
        <f t="shared" si="0"/>
        <v>0</v>
      </c>
      <c r="T30" s="22"/>
    </row>
    <row r="31" spans="1:20" s="3" customFormat="1" ht="27.75" customHeight="1" x14ac:dyDescent="0.25">
      <c r="A31" s="19" t="s">
        <v>65</v>
      </c>
      <c r="B31" s="47" t="s">
        <v>144</v>
      </c>
      <c r="C31" s="48" t="s">
        <v>188</v>
      </c>
      <c r="D31" s="23"/>
      <c r="E31" s="23"/>
      <c r="F31" s="23"/>
      <c r="G31" s="23"/>
      <c r="H31" s="23"/>
      <c r="I31" s="23"/>
      <c r="J31" s="23"/>
      <c r="K31" s="23"/>
      <c r="L31" s="23"/>
      <c r="M31" s="23"/>
      <c r="N31" s="23"/>
      <c r="O31" s="23"/>
      <c r="P31" s="23"/>
      <c r="Q31" s="23"/>
      <c r="R31" s="20"/>
      <c r="S31" s="21">
        <f t="shared" si="0"/>
        <v>0</v>
      </c>
      <c r="T31" s="23"/>
    </row>
    <row r="32" spans="1:20" s="3" customFormat="1" ht="27.75" customHeight="1" x14ac:dyDescent="0.25">
      <c r="A32" s="19" t="s">
        <v>66</v>
      </c>
      <c r="B32" s="47" t="s">
        <v>145</v>
      </c>
      <c r="C32" s="48" t="s">
        <v>188</v>
      </c>
      <c r="D32" s="23"/>
      <c r="E32" s="23"/>
      <c r="F32" s="23"/>
      <c r="G32" s="23"/>
      <c r="H32" s="23"/>
      <c r="I32" s="23"/>
      <c r="J32" s="23"/>
      <c r="K32" s="23"/>
      <c r="L32" s="23"/>
      <c r="M32" s="23"/>
      <c r="N32" s="23"/>
      <c r="O32" s="23"/>
      <c r="P32" s="23"/>
      <c r="Q32" s="23"/>
      <c r="R32" s="20"/>
      <c r="S32" s="21">
        <f t="shared" si="0"/>
        <v>0</v>
      </c>
      <c r="T32" s="23"/>
    </row>
    <row r="33" spans="1:20" s="3" customFormat="1" ht="27.75" customHeight="1" x14ac:dyDescent="0.25">
      <c r="A33" s="19" t="s">
        <v>67</v>
      </c>
      <c r="B33" s="47" t="s">
        <v>146</v>
      </c>
      <c r="C33" s="48" t="s">
        <v>188</v>
      </c>
      <c r="D33" s="23"/>
      <c r="E33" s="23"/>
      <c r="F33" s="23"/>
      <c r="G33" s="23"/>
      <c r="H33" s="23"/>
      <c r="I33" s="23"/>
      <c r="J33" s="23"/>
      <c r="K33" s="24"/>
      <c r="L33" s="23"/>
      <c r="M33" s="23"/>
      <c r="N33" s="23"/>
      <c r="O33" s="23"/>
      <c r="P33" s="23"/>
      <c r="Q33" s="23"/>
      <c r="R33" s="20"/>
      <c r="S33" s="21">
        <f t="shared" si="0"/>
        <v>0</v>
      </c>
      <c r="T33" s="25"/>
    </row>
    <row r="34" spans="1:20" s="3" customFormat="1" ht="27.75" customHeight="1" x14ac:dyDescent="0.2">
      <c r="A34" s="19" t="s">
        <v>68</v>
      </c>
      <c r="B34" s="49" t="s">
        <v>147</v>
      </c>
      <c r="C34" s="48" t="s">
        <v>188</v>
      </c>
      <c r="D34" s="23"/>
      <c r="E34" s="23"/>
      <c r="F34" s="23"/>
      <c r="G34" s="23"/>
      <c r="H34" s="23"/>
      <c r="I34" s="23"/>
      <c r="J34" s="23"/>
      <c r="K34" s="23"/>
      <c r="L34" s="23"/>
      <c r="M34" s="23"/>
      <c r="N34" s="23"/>
      <c r="O34" s="23"/>
      <c r="P34" s="23"/>
      <c r="Q34" s="23"/>
      <c r="R34" s="20"/>
      <c r="S34" s="21">
        <f t="shared" si="0"/>
        <v>0</v>
      </c>
      <c r="T34" s="23"/>
    </row>
    <row r="35" spans="1:20" s="3" customFormat="1" ht="27.75" customHeight="1" x14ac:dyDescent="0.2">
      <c r="A35" s="19" t="s">
        <v>69</v>
      </c>
      <c r="B35" s="49" t="s">
        <v>148</v>
      </c>
      <c r="C35" s="48" t="s">
        <v>188</v>
      </c>
      <c r="D35" s="23"/>
      <c r="E35" s="23"/>
      <c r="F35" s="23"/>
      <c r="G35" s="23"/>
      <c r="H35" s="23"/>
      <c r="I35" s="23"/>
      <c r="J35" s="23"/>
      <c r="K35" s="23"/>
      <c r="L35" s="23"/>
      <c r="M35" s="23"/>
      <c r="N35" s="23"/>
      <c r="O35" s="23"/>
      <c r="P35" s="23"/>
      <c r="Q35" s="23"/>
      <c r="R35" s="20"/>
      <c r="S35" s="21">
        <f t="shared" si="0"/>
        <v>0</v>
      </c>
      <c r="T35" s="23"/>
    </row>
    <row r="36" spans="1:20" s="3" customFormat="1" ht="27.75" customHeight="1" x14ac:dyDescent="0.2">
      <c r="A36" s="19" t="s">
        <v>70</v>
      </c>
      <c r="B36" s="49" t="s">
        <v>149</v>
      </c>
      <c r="C36" s="48" t="s">
        <v>188</v>
      </c>
      <c r="D36" s="23"/>
      <c r="E36" s="23"/>
      <c r="F36" s="23"/>
      <c r="G36" s="23"/>
      <c r="H36" s="23"/>
      <c r="I36" s="23"/>
      <c r="J36" s="23"/>
      <c r="K36" s="23"/>
      <c r="L36" s="23"/>
      <c r="M36" s="23"/>
      <c r="N36" s="23"/>
      <c r="O36" s="23"/>
      <c r="P36" s="23"/>
      <c r="Q36" s="23"/>
      <c r="R36" s="20"/>
      <c r="S36" s="21">
        <f t="shared" si="0"/>
        <v>0</v>
      </c>
      <c r="T36" s="23"/>
    </row>
    <row r="37" spans="1:20" s="3" customFormat="1" ht="44.25" customHeight="1" x14ac:dyDescent="0.2">
      <c r="A37" s="19" t="s">
        <v>71</v>
      </c>
      <c r="B37" s="49" t="s">
        <v>150</v>
      </c>
      <c r="C37" s="48" t="s">
        <v>188</v>
      </c>
      <c r="D37" s="23">
        <v>0.5</v>
      </c>
      <c r="E37" s="23"/>
      <c r="F37" s="23"/>
      <c r="G37" s="23"/>
      <c r="H37" s="23">
        <f>0.6*0.2+0.6*0.6/3</f>
        <v>0.24</v>
      </c>
      <c r="I37" s="23"/>
      <c r="J37" s="23"/>
      <c r="K37" s="23">
        <v>0.15</v>
      </c>
      <c r="L37" s="23"/>
      <c r="M37" s="23"/>
      <c r="N37" s="23"/>
      <c r="O37" s="23"/>
      <c r="P37" s="23"/>
      <c r="Q37" s="23"/>
      <c r="R37" s="20"/>
      <c r="S37" s="21">
        <f t="shared" si="0"/>
        <v>0.89</v>
      </c>
      <c r="T37" s="23" t="s">
        <v>218</v>
      </c>
    </row>
    <row r="38" spans="1:20" s="3" customFormat="1" ht="27.75" customHeight="1" x14ac:dyDescent="0.25">
      <c r="A38" s="19" t="s">
        <v>72</v>
      </c>
      <c r="B38" s="47" t="s">
        <v>151</v>
      </c>
      <c r="C38" s="48" t="s">
        <v>188</v>
      </c>
      <c r="D38" s="23"/>
      <c r="E38" s="23"/>
      <c r="F38" s="23"/>
      <c r="G38" s="23"/>
      <c r="H38" s="23"/>
      <c r="I38" s="23"/>
      <c r="J38" s="23"/>
      <c r="K38" s="23"/>
      <c r="L38" s="23"/>
      <c r="M38" s="23"/>
      <c r="N38" s="23"/>
      <c r="O38" s="23"/>
      <c r="P38" s="23"/>
      <c r="Q38" s="23"/>
      <c r="R38" s="20"/>
      <c r="S38" s="21">
        <f t="shared" si="0"/>
        <v>0</v>
      </c>
      <c r="T38" s="23"/>
    </row>
    <row r="39" spans="1:20" s="3" customFormat="1" ht="27.75" customHeight="1" x14ac:dyDescent="0.25">
      <c r="A39" s="19" t="s">
        <v>73</v>
      </c>
      <c r="B39" s="47" t="s">
        <v>152</v>
      </c>
      <c r="C39" s="48" t="s">
        <v>188</v>
      </c>
      <c r="D39" s="23"/>
      <c r="E39" s="23"/>
      <c r="F39" s="23"/>
      <c r="G39" s="23"/>
      <c r="H39" s="23"/>
      <c r="I39" s="23"/>
      <c r="J39" s="23"/>
      <c r="K39" s="23"/>
      <c r="L39" s="23"/>
      <c r="M39" s="23"/>
      <c r="N39" s="23"/>
      <c r="O39" s="23"/>
      <c r="P39" s="23"/>
      <c r="Q39" s="23"/>
      <c r="R39" s="20"/>
      <c r="S39" s="21">
        <f t="shared" si="0"/>
        <v>0</v>
      </c>
      <c r="T39" s="23"/>
    </row>
    <row r="40" spans="1:20" s="3" customFormat="1" ht="27.75" customHeight="1" x14ac:dyDescent="0.2">
      <c r="A40" s="19" t="s">
        <v>74</v>
      </c>
      <c r="B40" s="49" t="s">
        <v>153</v>
      </c>
      <c r="C40" s="48" t="s">
        <v>188</v>
      </c>
      <c r="D40" s="23"/>
      <c r="E40" s="23"/>
      <c r="F40" s="23"/>
      <c r="G40" s="23"/>
      <c r="H40" s="23"/>
      <c r="I40" s="23"/>
      <c r="J40" s="23"/>
      <c r="K40" s="23"/>
      <c r="L40" s="23"/>
      <c r="M40" s="23"/>
      <c r="N40" s="23"/>
      <c r="O40" s="23"/>
      <c r="P40" s="23"/>
      <c r="Q40" s="23"/>
      <c r="R40" s="20"/>
      <c r="S40" s="21">
        <f t="shared" si="0"/>
        <v>0</v>
      </c>
      <c r="T40" s="23"/>
    </row>
    <row r="41" spans="1:20" s="3" customFormat="1" ht="27.75" customHeight="1" x14ac:dyDescent="0.2">
      <c r="A41" s="19" t="s">
        <v>75</v>
      </c>
      <c r="B41" s="49" t="s">
        <v>154</v>
      </c>
      <c r="C41" s="48" t="s">
        <v>188</v>
      </c>
      <c r="D41" s="23"/>
      <c r="E41" s="23"/>
      <c r="F41" s="23"/>
      <c r="G41" s="23"/>
      <c r="H41" s="23"/>
      <c r="I41" s="23"/>
      <c r="J41" s="23"/>
      <c r="K41" s="23"/>
      <c r="L41" s="23"/>
      <c r="M41" s="23"/>
      <c r="N41" s="23"/>
      <c r="O41" s="23"/>
      <c r="P41" s="23"/>
      <c r="Q41" s="23"/>
      <c r="R41" s="20"/>
      <c r="S41" s="21">
        <f t="shared" si="0"/>
        <v>0</v>
      </c>
      <c r="T41" s="23"/>
    </row>
    <row r="42" spans="1:20" s="3" customFormat="1" ht="27.75" customHeight="1" x14ac:dyDescent="0.2">
      <c r="A42" s="19" t="s">
        <v>76</v>
      </c>
      <c r="B42" s="49" t="s">
        <v>155</v>
      </c>
      <c r="C42" s="48" t="s">
        <v>188</v>
      </c>
      <c r="D42" s="23"/>
      <c r="E42" s="23"/>
      <c r="F42" s="23"/>
      <c r="G42" s="23"/>
      <c r="H42" s="23"/>
      <c r="I42" s="23"/>
      <c r="J42" s="23"/>
      <c r="K42" s="23"/>
      <c r="L42" s="23"/>
      <c r="M42" s="23"/>
      <c r="N42" s="23"/>
      <c r="O42" s="23"/>
      <c r="P42" s="23"/>
      <c r="Q42" s="23"/>
      <c r="R42" s="20"/>
      <c r="S42" s="21">
        <f t="shared" si="0"/>
        <v>0</v>
      </c>
      <c r="T42" s="26"/>
    </row>
    <row r="43" spans="1:20" s="3" customFormat="1" ht="27.75" customHeight="1" x14ac:dyDescent="0.2">
      <c r="A43" s="19" t="s">
        <v>77</v>
      </c>
      <c r="B43" s="49" t="s">
        <v>156</v>
      </c>
      <c r="C43" s="48" t="s">
        <v>188</v>
      </c>
      <c r="D43" s="23"/>
      <c r="E43" s="23"/>
      <c r="F43" s="23"/>
      <c r="G43" s="23"/>
      <c r="H43" s="23"/>
      <c r="I43" s="23"/>
      <c r="J43" s="23"/>
      <c r="K43" s="23"/>
      <c r="L43" s="23"/>
      <c r="M43" s="23"/>
      <c r="N43" s="23"/>
      <c r="O43" s="23"/>
      <c r="P43" s="23"/>
      <c r="Q43" s="23"/>
      <c r="R43" s="20"/>
      <c r="S43" s="21">
        <f t="shared" si="0"/>
        <v>0</v>
      </c>
      <c r="T43" s="23"/>
    </row>
    <row r="44" spans="1:20" s="3" customFormat="1" ht="27.75" customHeight="1" x14ac:dyDescent="0.2">
      <c r="A44" s="19" t="s">
        <v>78</v>
      </c>
      <c r="B44" s="49" t="s">
        <v>157</v>
      </c>
      <c r="C44" s="48" t="s">
        <v>188</v>
      </c>
      <c r="D44" s="23"/>
      <c r="E44" s="23"/>
      <c r="F44" s="23"/>
      <c r="G44" s="23"/>
      <c r="H44" s="23"/>
      <c r="I44" s="23"/>
      <c r="J44" s="23"/>
      <c r="K44" s="23"/>
      <c r="L44" s="23"/>
      <c r="M44" s="23"/>
      <c r="N44" s="23"/>
      <c r="O44" s="23"/>
      <c r="P44" s="23"/>
      <c r="Q44" s="23"/>
      <c r="R44" s="20"/>
      <c r="S44" s="21">
        <f t="shared" si="0"/>
        <v>0</v>
      </c>
      <c r="T44" s="23"/>
    </row>
    <row r="45" spans="1:20" s="3" customFormat="1" ht="27.75" customHeight="1" x14ac:dyDescent="0.2">
      <c r="A45" s="19" t="s">
        <v>79</v>
      </c>
      <c r="B45" s="49" t="s">
        <v>158</v>
      </c>
      <c r="C45" s="48" t="s">
        <v>188</v>
      </c>
      <c r="D45" s="23"/>
      <c r="E45" s="23"/>
      <c r="F45" s="23"/>
      <c r="G45" s="23"/>
      <c r="H45" s="23"/>
      <c r="I45" s="23"/>
      <c r="J45" s="23"/>
      <c r="K45" s="23"/>
      <c r="L45" s="23"/>
      <c r="M45" s="23"/>
      <c r="N45" s="23"/>
      <c r="O45" s="23"/>
      <c r="P45" s="23"/>
      <c r="Q45" s="23"/>
      <c r="R45" s="20"/>
      <c r="S45" s="21">
        <f t="shared" si="0"/>
        <v>0</v>
      </c>
      <c r="T45" s="23"/>
    </row>
    <row r="46" spans="1:20" s="3" customFormat="1" ht="27.75" customHeight="1" x14ac:dyDescent="0.2">
      <c r="A46" s="19" t="s">
        <v>80</v>
      </c>
      <c r="B46" s="46" t="s">
        <v>159</v>
      </c>
      <c r="C46" s="45" t="s">
        <v>189</v>
      </c>
      <c r="D46" s="23"/>
      <c r="E46" s="23"/>
      <c r="F46" s="23"/>
      <c r="G46" s="23"/>
      <c r="H46" s="23"/>
      <c r="I46" s="23"/>
      <c r="J46" s="23"/>
      <c r="K46" s="23">
        <f>0.02+0.03+0.03+0.045</f>
        <v>0.125</v>
      </c>
      <c r="L46" s="23"/>
      <c r="M46" s="23"/>
      <c r="N46" s="23"/>
      <c r="O46" s="23"/>
      <c r="P46" s="23"/>
      <c r="Q46" s="23"/>
      <c r="R46" s="20"/>
      <c r="S46" s="21">
        <f>SUM(D46:Q46)</f>
        <v>0.125</v>
      </c>
      <c r="T46" s="23" t="s">
        <v>221</v>
      </c>
    </row>
    <row r="47" spans="1:20" s="3" customFormat="1" ht="27.75" customHeight="1" x14ac:dyDescent="0.2">
      <c r="A47" s="19" t="s">
        <v>81</v>
      </c>
      <c r="B47" s="46" t="s">
        <v>160</v>
      </c>
      <c r="C47" s="45" t="s">
        <v>189</v>
      </c>
      <c r="D47" s="23"/>
      <c r="E47" s="23"/>
      <c r="F47" s="23"/>
      <c r="G47" s="23"/>
      <c r="H47" s="23"/>
      <c r="I47" s="23"/>
      <c r="J47" s="23"/>
      <c r="K47" s="23">
        <f>0.15/2</f>
        <v>7.4999999999999997E-2</v>
      </c>
      <c r="L47" s="23"/>
      <c r="M47" s="23"/>
      <c r="N47" s="23"/>
      <c r="O47" s="23"/>
      <c r="P47" s="23"/>
      <c r="Q47" s="23"/>
      <c r="R47" s="20"/>
      <c r="S47" s="21">
        <f t="shared" ref="S47:S66" si="1">SUM(D47,D47:Q47)</f>
        <v>7.4999999999999997E-2</v>
      </c>
      <c r="T47" s="23" t="s">
        <v>194</v>
      </c>
    </row>
    <row r="48" spans="1:20" s="3" customFormat="1" ht="27.75" customHeight="1" x14ac:dyDescent="0.2">
      <c r="A48" s="19" t="s">
        <v>82</v>
      </c>
      <c r="B48" s="46" t="s">
        <v>161</v>
      </c>
      <c r="C48" s="45" t="s">
        <v>189</v>
      </c>
      <c r="D48" s="23"/>
      <c r="E48" s="23"/>
      <c r="F48" s="23"/>
      <c r="G48" s="23"/>
      <c r="H48" s="23"/>
      <c r="I48" s="23"/>
      <c r="J48" s="23"/>
      <c r="K48" s="23">
        <f>0.15</f>
        <v>0.15</v>
      </c>
      <c r="L48" s="23"/>
      <c r="M48" s="23"/>
      <c r="N48" s="23"/>
      <c r="O48" s="23"/>
      <c r="P48" s="23"/>
      <c r="Q48" s="23"/>
      <c r="R48" s="20"/>
      <c r="S48" s="21">
        <f t="shared" si="1"/>
        <v>0.15</v>
      </c>
      <c r="T48" s="23" t="s">
        <v>195</v>
      </c>
    </row>
    <row r="49" spans="1:20" s="3" customFormat="1" ht="27.75" customHeight="1" x14ac:dyDescent="0.2">
      <c r="A49" s="19" t="s">
        <v>83</v>
      </c>
      <c r="B49" s="46" t="s">
        <v>162</v>
      </c>
      <c r="C49" s="45" t="s">
        <v>189</v>
      </c>
      <c r="D49" s="23"/>
      <c r="E49" s="23"/>
      <c r="F49" s="23"/>
      <c r="G49" s="23"/>
      <c r="H49" s="23"/>
      <c r="I49" s="23"/>
      <c r="J49" s="23"/>
      <c r="K49" s="23"/>
      <c r="L49" s="23"/>
      <c r="M49" s="23"/>
      <c r="N49" s="23"/>
      <c r="O49" s="23"/>
      <c r="P49" s="23"/>
      <c r="Q49" s="23"/>
      <c r="R49" s="20"/>
      <c r="S49" s="21">
        <f t="shared" si="1"/>
        <v>0</v>
      </c>
      <c r="T49" s="23"/>
    </row>
    <row r="50" spans="1:20" s="3" customFormat="1" ht="27.75" customHeight="1" x14ac:dyDescent="0.2">
      <c r="A50" s="19" t="s">
        <v>84</v>
      </c>
      <c r="B50" s="46" t="s">
        <v>163</v>
      </c>
      <c r="C50" s="45" t="s">
        <v>189</v>
      </c>
      <c r="D50" s="23"/>
      <c r="E50" s="23"/>
      <c r="F50" s="23"/>
      <c r="G50" s="23"/>
      <c r="H50" s="23"/>
      <c r="I50" s="23"/>
      <c r="J50" s="23"/>
      <c r="K50" s="23"/>
      <c r="L50" s="23"/>
      <c r="M50" s="23"/>
      <c r="N50" s="23"/>
      <c r="O50" s="23"/>
      <c r="P50" s="23"/>
      <c r="Q50" s="23"/>
      <c r="R50" s="20"/>
      <c r="S50" s="21">
        <f t="shared" si="1"/>
        <v>0</v>
      </c>
      <c r="T50" s="23"/>
    </row>
    <row r="51" spans="1:20" s="3" customFormat="1" ht="27.75" customHeight="1" x14ac:dyDescent="0.2">
      <c r="A51" s="19" t="s">
        <v>85</v>
      </c>
      <c r="B51" s="46" t="s">
        <v>164</v>
      </c>
      <c r="C51" s="45" t="s">
        <v>189</v>
      </c>
      <c r="D51" s="23"/>
      <c r="E51" s="23"/>
      <c r="F51" s="23"/>
      <c r="G51" s="23"/>
      <c r="H51" s="23"/>
      <c r="I51" s="23"/>
      <c r="J51" s="23"/>
      <c r="K51" s="23"/>
      <c r="L51" s="23"/>
      <c r="M51" s="23"/>
      <c r="N51" s="23"/>
      <c r="O51" s="23"/>
      <c r="P51" s="23"/>
      <c r="Q51" s="23"/>
      <c r="R51" s="20"/>
      <c r="S51" s="21">
        <f t="shared" si="1"/>
        <v>0</v>
      </c>
      <c r="T51" s="23"/>
    </row>
    <row r="52" spans="1:20" s="3" customFormat="1" ht="27.75" customHeight="1" x14ac:dyDescent="0.25">
      <c r="A52" s="19" t="s">
        <v>86</v>
      </c>
      <c r="B52" s="44" t="s">
        <v>165</v>
      </c>
      <c r="C52" s="45" t="s">
        <v>189</v>
      </c>
      <c r="D52" s="23"/>
      <c r="E52" s="23"/>
      <c r="F52" s="23"/>
      <c r="G52" s="23"/>
      <c r="H52" s="23"/>
      <c r="I52" s="23"/>
      <c r="J52" s="23"/>
      <c r="K52" s="23"/>
      <c r="L52" s="23"/>
      <c r="M52" s="23"/>
      <c r="N52" s="23"/>
      <c r="O52" s="23"/>
      <c r="P52" s="23"/>
      <c r="Q52" s="23"/>
      <c r="R52" s="20"/>
      <c r="S52" s="21">
        <f t="shared" si="1"/>
        <v>0</v>
      </c>
      <c r="T52" s="23"/>
    </row>
    <row r="53" spans="1:20" s="3" customFormat="1" ht="27.75" customHeight="1" x14ac:dyDescent="0.2">
      <c r="A53" s="19" t="s">
        <v>87</v>
      </c>
      <c r="B53" s="46" t="s">
        <v>166</v>
      </c>
      <c r="C53" s="45" t="s">
        <v>189</v>
      </c>
      <c r="D53" s="23"/>
      <c r="E53" s="23"/>
      <c r="F53" s="23"/>
      <c r="G53" s="23"/>
      <c r="H53" s="23"/>
      <c r="I53" s="23"/>
      <c r="J53" s="23"/>
      <c r="K53" s="23"/>
      <c r="L53" s="23"/>
      <c r="M53" s="23"/>
      <c r="N53" s="23"/>
      <c r="O53" s="23"/>
      <c r="P53" s="23"/>
      <c r="Q53" s="23"/>
      <c r="R53" s="20"/>
      <c r="S53" s="21">
        <f t="shared" si="1"/>
        <v>0</v>
      </c>
      <c r="T53" s="23"/>
    </row>
    <row r="54" spans="1:20" s="3" customFormat="1" ht="27.75" customHeight="1" x14ac:dyDescent="0.2">
      <c r="A54" s="19" t="s">
        <v>88</v>
      </c>
      <c r="B54" s="46" t="s">
        <v>167</v>
      </c>
      <c r="C54" s="45" t="s">
        <v>189</v>
      </c>
      <c r="D54" s="23"/>
      <c r="E54" s="23"/>
      <c r="F54" s="23"/>
      <c r="G54" s="23"/>
      <c r="H54" s="23"/>
      <c r="I54" s="23"/>
      <c r="J54" s="23"/>
      <c r="K54" s="23"/>
      <c r="L54" s="23"/>
      <c r="M54" s="23"/>
      <c r="N54" s="23"/>
      <c r="O54" s="23"/>
      <c r="P54" s="23"/>
      <c r="Q54" s="23"/>
      <c r="R54" s="20"/>
      <c r="S54" s="21">
        <f t="shared" si="1"/>
        <v>0</v>
      </c>
      <c r="T54" s="23"/>
    </row>
    <row r="55" spans="1:20" s="3" customFormat="1" ht="27.75" customHeight="1" x14ac:dyDescent="0.2">
      <c r="A55" s="19" t="s">
        <v>89</v>
      </c>
      <c r="B55" s="46" t="s">
        <v>168</v>
      </c>
      <c r="C55" s="45" t="s">
        <v>189</v>
      </c>
      <c r="D55" s="23"/>
      <c r="E55" s="23"/>
      <c r="F55" s="23"/>
      <c r="G55" s="23"/>
      <c r="H55" s="23"/>
      <c r="I55" s="23"/>
      <c r="J55" s="24"/>
      <c r="K55" s="23"/>
      <c r="L55" s="23"/>
      <c r="M55" s="23"/>
      <c r="N55" s="23"/>
      <c r="O55" s="23"/>
      <c r="P55" s="23"/>
      <c r="Q55" s="23"/>
      <c r="R55" s="20"/>
      <c r="S55" s="21">
        <f t="shared" si="1"/>
        <v>0</v>
      </c>
      <c r="T55" s="26"/>
    </row>
    <row r="56" spans="1:20" s="3" customFormat="1" ht="27.75" customHeight="1" x14ac:dyDescent="0.2">
      <c r="A56" s="19" t="s">
        <v>90</v>
      </c>
      <c r="B56" s="46" t="s">
        <v>169</v>
      </c>
      <c r="C56" s="45" t="s">
        <v>189</v>
      </c>
      <c r="D56" s="23"/>
      <c r="E56" s="23"/>
      <c r="F56" s="23"/>
      <c r="G56" s="23"/>
      <c r="H56" s="23"/>
      <c r="I56" s="23"/>
      <c r="J56" s="23"/>
      <c r="K56" s="23"/>
      <c r="L56" s="23"/>
      <c r="M56" s="23"/>
      <c r="N56" s="23"/>
      <c r="O56" s="23"/>
      <c r="P56" s="23"/>
      <c r="Q56" s="23"/>
      <c r="R56" s="20"/>
      <c r="S56" s="21">
        <f t="shared" si="1"/>
        <v>0</v>
      </c>
      <c r="T56" s="23"/>
    </row>
    <row r="57" spans="1:20" s="3" customFormat="1" ht="27.75" customHeight="1" x14ac:dyDescent="0.2">
      <c r="A57" s="19" t="s">
        <v>91</v>
      </c>
      <c r="B57" s="46" t="s">
        <v>170</v>
      </c>
      <c r="C57" s="45" t="s">
        <v>189</v>
      </c>
      <c r="D57" s="23"/>
      <c r="E57" s="23"/>
      <c r="F57" s="23"/>
      <c r="G57" s="23"/>
      <c r="H57" s="23"/>
      <c r="I57" s="23"/>
      <c r="J57" s="23"/>
      <c r="K57" s="23"/>
      <c r="L57" s="23"/>
      <c r="M57" s="23"/>
      <c r="N57" s="23"/>
      <c r="O57" s="23"/>
      <c r="P57" s="23"/>
      <c r="Q57" s="23"/>
      <c r="R57" s="20"/>
      <c r="S57" s="21">
        <f t="shared" si="1"/>
        <v>0</v>
      </c>
      <c r="T57" s="23"/>
    </row>
    <row r="58" spans="1:20" s="3" customFormat="1" ht="27.75" customHeight="1" x14ac:dyDescent="0.2">
      <c r="A58" s="19" t="s">
        <v>92</v>
      </c>
      <c r="B58" s="46" t="s">
        <v>171</v>
      </c>
      <c r="C58" s="45" t="s">
        <v>189</v>
      </c>
      <c r="D58" s="23"/>
      <c r="E58" s="23"/>
      <c r="F58" s="23"/>
      <c r="G58" s="23"/>
      <c r="H58" s="23"/>
      <c r="I58" s="23"/>
      <c r="J58" s="23"/>
      <c r="K58" s="23">
        <f>0.15/2</f>
        <v>7.4999999999999997E-2</v>
      </c>
      <c r="L58" s="23"/>
      <c r="M58" s="23"/>
      <c r="N58" s="23"/>
      <c r="O58" s="23"/>
      <c r="P58" s="23"/>
      <c r="Q58" s="23"/>
      <c r="R58" s="20"/>
      <c r="S58" s="21">
        <f t="shared" si="1"/>
        <v>7.4999999999999997E-2</v>
      </c>
      <c r="T58" s="23" t="s">
        <v>196</v>
      </c>
    </row>
    <row r="59" spans="1:20" s="3" customFormat="1" ht="27.75" customHeight="1" x14ac:dyDescent="0.2">
      <c r="A59" s="19" t="s">
        <v>93</v>
      </c>
      <c r="B59" s="46" t="s">
        <v>172</v>
      </c>
      <c r="C59" s="45" t="s">
        <v>189</v>
      </c>
      <c r="D59" s="23"/>
      <c r="E59" s="23"/>
      <c r="F59" s="23"/>
      <c r="G59" s="23"/>
      <c r="H59" s="23"/>
      <c r="I59" s="23"/>
      <c r="J59" s="23">
        <v>0.13800000000000001</v>
      </c>
      <c r="K59" s="23">
        <v>0.28499999999999998</v>
      </c>
      <c r="L59" s="23">
        <v>0.06</v>
      </c>
      <c r="M59" s="23"/>
      <c r="N59" s="23"/>
      <c r="O59" s="23"/>
      <c r="P59" s="23"/>
      <c r="Q59" s="23"/>
      <c r="R59" s="20"/>
      <c r="S59" s="21">
        <f t="shared" ref="S59" si="2">SUM(D59:Q59)</f>
        <v>0.48299999999999998</v>
      </c>
      <c r="T59" s="23" t="s">
        <v>203</v>
      </c>
    </row>
    <row r="60" spans="1:20" s="3" customFormat="1" ht="27.75" customHeight="1" x14ac:dyDescent="0.2">
      <c r="A60" s="19" t="s">
        <v>94</v>
      </c>
      <c r="B60" s="46" t="s">
        <v>173</v>
      </c>
      <c r="C60" s="45" t="s">
        <v>189</v>
      </c>
      <c r="D60" s="23"/>
      <c r="E60" s="23"/>
      <c r="F60" s="23"/>
      <c r="G60" s="23"/>
      <c r="H60" s="23"/>
      <c r="I60" s="23"/>
      <c r="J60" s="23"/>
      <c r="K60" s="23"/>
      <c r="L60" s="23"/>
      <c r="M60" s="23"/>
      <c r="N60" s="23"/>
      <c r="O60" s="23"/>
      <c r="P60" s="23"/>
      <c r="Q60" s="23"/>
      <c r="R60" s="20"/>
      <c r="S60" s="21">
        <f t="shared" si="1"/>
        <v>0</v>
      </c>
      <c r="T60" s="23"/>
    </row>
    <row r="61" spans="1:20" s="3" customFormat="1" ht="27.75" customHeight="1" x14ac:dyDescent="0.2">
      <c r="A61" s="19" t="s">
        <v>95</v>
      </c>
      <c r="B61" s="46" t="s">
        <v>174</v>
      </c>
      <c r="C61" s="45" t="s">
        <v>189</v>
      </c>
      <c r="D61" s="23"/>
      <c r="E61" s="23"/>
      <c r="F61" s="23"/>
      <c r="G61" s="23"/>
      <c r="H61" s="23"/>
      <c r="I61" s="23"/>
      <c r="J61" s="23"/>
      <c r="K61" s="23"/>
      <c r="L61" s="23"/>
      <c r="M61" s="23"/>
      <c r="N61" s="23"/>
      <c r="O61" s="23"/>
      <c r="P61" s="23"/>
      <c r="Q61" s="23"/>
      <c r="R61" s="20"/>
      <c r="S61" s="21">
        <f t="shared" si="1"/>
        <v>0</v>
      </c>
      <c r="T61" s="23"/>
    </row>
    <row r="62" spans="1:20" s="3" customFormat="1" ht="27.75" customHeight="1" x14ac:dyDescent="0.2">
      <c r="A62" s="19" t="s">
        <v>96</v>
      </c>
      <c r="B62" s="46" t="s">
        <v>175</v>
      </c>
      <c r="C62" s="45" t="s">
        <v>189</v>
      </c>
      <c r="D62" s="23"/>
      <c r="E62" s="23"/>
      <c r="F62" s="23"/>
      <c r="G62" s="23"/>
      <c r="H62" s="23"/>
      <c r="I62" s="23"/>
      <c r="J62" s="23"/>
      <c r="K62" s="23"/>
      <c r="L62" s="23"/>
      <c r="M62" s="23"/>
      <c r="N62" s="23"/>
      <c r="O62" s="23"/>
      <c r="P62" s="23"/>
      <c r="Q62" s="23"/>
      <c r="R62" s="20"/>
      <c r="S62" s="21">
        <f t="shared" si="1"/>
        <v>0</v>
      </c>
      <c r="T62" s="23"/>
    </row>
    <row r="63" spans="1:20" s="3" customFormat="1" ht="27.75" customHeight="1" x14ac:dyDescent="0.2">
      <c r="A63" s="19" t="s">
        <v>97</v>
      </c>
      <c r="B63" s="46" t="s">
        <v>176</v>
      </c>
      <c r="C63" s="45" t="s">
        <v>189</v>
      </c>
      <c r="D63" s="23"/>
      <c r="E63" s="23"/>
      <c r="F63" s="23"/>
      <c r="G63" s="23"/>
      <c r="H63" s="23"/>
      <c r="I63" s="23"/>
      <c r="J63" s="23"/>
      <c r="K63" s="23"/>
      <c r="L63" s="23"/>
      <c r="M63" s="23"/>
      <c r="N63" s="23"/>
      <c r="O63" s="23"/>
      <c r="P63" s="23"/>
      <c r="Q63" s="23"/>
      <c r="R63" s="20"/>
      <c r="S63" s="21">
        <f t="shared" si="1"/>
        <v>0</v>
      </c>
      <c r="T63" s="23"/>
    </row>
    <row r="64" spans="1:20" s="3" customFormat="1" ht="27.75" customHeight="1" x14ac:dyDescent="0.2">
      <c r="A64" s="19" t="s">
        <v>98</v>
      </c>
      <c r="B64" s="46" t="s">
        <v>177</v>
      </c>
      <c r="C64" s="45" t="s">
        <v>189</v>
      </c>
      <c r="D64" s="23"/>
      <c r="E64" s="23"/>
      <c r="F64" s="23"/>
      <c r="G64" s="23"/>
      <c r="H64" s="23"/>
      <c r="I64" s="23"/>
      <c r="J64" s="23"/>
      <c r="K64" s="23"/>
      <c r="L64" s="23"/>
      <c r="M64" s="23"/>
      <c r="N64" s="23"/>
      <c r="O64" s="23"/>
      <c r="P64" s="23"/>
      <c r="Q64" s="23"/>
      <c r="R64" s="20"/>
      <c r="S64" s="21">
        <f t="shared" si="1"/>
        <v>0</v>
      </c>
      <c r="T64" s="23"/>
    </row>
    <row r="65" spans="1:20" s="3" customFormat="1" ht="27.75" customHeight="1" x14ac:dyDescent="0.2">
      <c r="A65" s="19" t="s">
        <v>99</v>
      </c>
      <c r="B65" s="46" t="s">
        <v>178</v>
      </c>
      <c r="C65" s="45" t="s">
        <v>189</v>
      </c>
      <c r="D65" s="23"/>
      <c r="E65" s="23"/>
      <c r="F65" s="23"/>
      <c r="G65" s="23"/>
      <c r="H65" s="23"/>
      <c r="I65" s="23"/>
      <c r="J65" s="23"/>
      <c r="K65" s="23"/>
      <c r="L65" s="23"/>
      <c r="M65" s="23"/>
      <c r="N65" s="23"/>
      <c r="O65" s="23"/>
      <c r="P65" s="23"/>
      <c r="Q65" s="23"/>
      <c r="R65" s="20"/>
      <c r="S65" s="21">
        <f t="shared" si="1"/>
        <v>0</v>
      </c>
      <c r="T65" s="23"/>
    </row>
    <row r="66" spans="1:20" s="3" customFormat="1" ht="27.75" customHeight="1" x14ac:dyDescent="0.2">
      <c r="A66" s="19" t="s">
        <v>100</v>
      </c>
      <c r="B66" s="46" t="s">
        <v>179</v>
      </c>
      <c r="C66" s="45" t="s">
        <v>189</v>
      </c>
      <c r="D66" s="23"/>
      <c r="E66" s="23"/>
      <c r="F66" s="23"/>
      <c r="G66" s="23"/>
      <c r="H66" s="23"/>
      <c r="I66" s="23"/>
      <c r="J66" s="23"/>
      <c r="K66" s="23"/>
      <c r="L66" s="23"/>
      <c r="M66" s="23"/>
      <c r="N66" s="23"/>
      <c r="O66" s="23"/>
      <c r="P66" s="23"/>
      <c r="Q66" s="23"/>
      <c r="R66" s="20"/>
      <c r="S66" s="21">
        <f t="shared" si="1"/>
        <v>0</v>
      </c>
      <c r="T66" s="23"/>
    </row>
    <row r="67" spans="1:20" s="3" customFormat="1" ht="27.75" customHeight="1" x14ac:dyDescent="0.2">
      <c r="A67" s="19" t="s">
        <v>101</v>
      </c>
      <c r="B67" s="51" t="s">
        <v>180</v>
      </c>
      <c r="C67" s="52" t="s">
        <v>190</v>
      </c>
      <c r="D67" s="23"/>
      <c r="E67" s="23"/>
      <c r="F67" s="23"/>
      <c r="G67" s="23"/>
      <c r="H67" s="23"/>
      <c r="I67" s="23"/>
      <c r="J67" s="23"/>
      <c r="K67" s="23"/>
      <c r="L67" s="23"/>
      <c r="M67" s="23"/>
      <c r="N67" s="23"/>
      <c r="O67" s="23"/>
      <c r="P67" s="23"/>
      <c r="Q67" s="23"/>
      <c r="R67" s="20"/>
      <c r="S67" s="21">
        <f t="shared" si="0"/>
        <v>0</v>
      </c>
      <c r="T67" s="23"/>
    </row>
    <row r="68" spans="1:20" s="3" customFormat="1" ht="27.75" customHeight="1" x14ac:dyDescent="0.2">
      <c r="A68" s="19" t="s">
        <v>102</v>
      </c>
      <c r="B68" s="51" t="s">
        <v>181</v>
      </c>
      <c r="C68" s="52" t="s">
        <v>190</v>
      </c>
      <c r="D68" s="23"/>
      <c r="E68" s="23"/>
      <c r="F68" s="23"/>
      <c r="G68" s="23"/>
      <c r="H68" s="23"/>
      <c r="I68" s="23"/>
      <c r="J68" s="23"/>
      <c r="K68" s="23">
        <v>0.15</v>
      </c>
      <c r="L68" s="23"/>
      <c r="M68" s="23"/>
      <c r="N68" s="23"/>
      <c r="O68" s="23"/>
      <c r="P68" s="23"/>
      <c r="Q68" s="23"/>
      <c r="R68" s="20"/>
      <c r="S68" s="21">
        <f t="shared" ref="S68" si="3">SUM(D68:Q68)</f>
        <v>0.15</v>
      </c>
      <c r="T68" s="23" t="s">
        <v>205</v>
      </c>
    </row>
    <row r="69" spans="1:20" s="3" customFormat="1" ht="27.75" customHeight="1" x14ac:dyDescent="0.2">
      <c r="A69" s="19" t="s">
        <v>103</v>
      </c>
      <c r="B69" s="51" t="s">
        <v>182</v>
      </c>
      <c r="C69" s="52" t="s">
        <v>190</v>
      </c>
      <c r="D69" s="23"/>
      <c r="E69" s="23"/>
      <c r="F69" s="23"/>
      <c r="G69" s="23"/>
      <c r="H69" s="23"/>
      <c r="I69" s="23"/>
      <c r="J69" s="23"/>
      <c r="K69" s="23"/>
      <c r="L69" s="23"/>
      <c r="M69" s="23"/>
      <c r="N69" s="23"/>
      <c r="O69" s="23"/>
      <c r="P69" s="23"/>
      <c r="Q69" s="23"/>
      <c r="R69" s="20"/>
      <c r="S69" s="21">
        <f t="shared" si="0"/>
        <v>0</v>
      </c>
      <c r="T69" s="23"/>
    </row>
    <row r="70" spans="1:20" s="3" customFormat="1" ht="27.75" customHeight="1" x14ac:dyDescent="0.2">
      <c r="A70" s="19" t="s">
        <v>104</v>
      </c>
      <c r="B70" s="51" t="s">
        <v>183</v>
      </c>
      <c r="C70" s="52" t="s">
        <v>190</v>
      </c>
      <c r="D70" s="23"/>
      <c r="E70" s="23"/>
      <c r="F70" s="23"/>
      <c r="G70" s="23"/>
      <c r="H70" s="23"/>
      <c r="I70" s="23"/>
      <c r="J70" s="23"/>
      <c r="K70" s="23"/>
      <c r="L70" s="23">
        <v>1.4999999999999999E-2</v>
      </c>
      <c r="M70" s="23"/>
      <c r="N70" s="23"/>
      <c r="O70" s="23"/>
      <c r="P70" s="23"/>
      <c r="Q70" s="23"/>
      <c r="R70" s="20"/>
      <c r="S70" s="21">
        <f t="shared" si="0"/>
        <v>1.4999999999999999E-2</v>
      </c>
      <c r="T70" s="23" t="s">
        <v>208</v>
      </c>
    </row>
    <row r="71" spans="1:20" s="3" customFormat="1" ht="27.75" customHeight="1" x14ac:dyDescent="0.2">
      <c r="A71" s="19" t="s">
        <v>105</v>
      </c>
      <c r="B71" s="51" t="s">
        <v>184</v>
      </c>
      <c r="C71" s="52" t="s">
        <v>190</v>
      </c>
      <c r="D71" s="23"/>
      <c r="E71" s="23"/>
      <c r="F71" s="23"/>
      <c r="G71" s="23"/>
      <c r="H71" s="23"/>
      <c r="I71" s="23"/>
      <c r="J71" s="23"/>
      <c r="K71" s="23"/>
      <c r="L71" s="23"/>
      <c r="M71" s="23"/>
      <c r="N71" s="23"/>
      <c r="O71" s="23"/>
      <c r="P71" s="23"/>
      <c r="Q71" s="23"/>
      <c r="R71" s="20"/>
      <c r="S71" s="21">
        <f t="shared" si="0"/>
        <v>0</v>
      </c>
      <c r="T71" s="27"/>
    </row>
    <row r="72" spans="1:20" s="3" customFormat="1" ht="27.75" customHeight="1" x14ac:dyDescent="0.2">
      <c r="A72" s="19" t="s">
        <v>106</v>
      </c>
      <c r="B72" s="51" t="s">
        <v>185</v>
      </c>
      <c r="C72" s="52" t="s">
        <v>190</v>
      </c>
      <c r="D72" s="23"/>
      <c r="E72" s="23"/>
      <c r="F72" s="23"/>
      <c r="G72" s="23"/>
      <c r="H72" s="23"/>
      <c r="I72" s="23"/>
      <c r="J72" s="23"/>
      <c r="K72" s="23"/>
      <c r="L72" s="23"/>
      <c r="M72" s="23"/>
      <c r="N72" s="23"/>
      <c r="O72" s="23"/>
      <c r="P72" s="23"/>
      <c r="Q72" s="23"/>
      <c r="R72" s="20"/>
      <c r="S72" s="21">
        <f t="shared" si="0"/>
        <v>0</v>
      </c>
      <c r="T72" s="23"/>
    </row>
    <row r="73" spans="1:20" s="3" customFormat="1" ht="27.75" customHeight="1" x14ac:dyDescent="0.2">
      <c r="A73" s="19" t="s">
        <v>107</v>
      </c>
      <c r="B73" s="51" t="s">
        <v>186</v>
      </c>
      <c r="C73" s="52" t="s">
        <v>190</v>
      </c>
      <c r="D73" s="23"/>
      <c r="E73" s="23"/>
      <c r="F73" s="23"/>
      <c r="G73" s="23"/>
      <c r="H73" s="23"/>
      <c r="I73" s="23"/>
      <c r="J73" s="23"/>
      <c r="K73" s="23"/>
      <c r="L73" s="23"/>
      <c r="M73" s="23"/>
      <c r="N73" s="23"/>
      <c r="O73" s="23"/>
      <c r="P73" s="23"/>
      <c r="Q73" s="23"/>
      <c r="R73" s="20"/>
      <c r="S73" s="21">
        <f t="shared" si="0"/>
        <v>0</v>
      </c>
      <c r="T73" s="23"/>
    </row>
    <row r="74" spans="1:20" s="3" customFormat="1" ht="27.75" customHeight="1" x14ac:dyDescent="0.2">
      <c r="A74" s="19" t="s">
        <v>108</v>
      </c>
      <c r="B74" s="8"/>
      <c r="C74" s="8"/>
      <c r="D74" s="23"/>
      <c r="E74" s="23"/>
      <c r="F74" s="23"/>
      <c r="G74" s="23"/>
      <c r="H74" s="23"/>
      <c r="I74" s="23"/>
      <c r="J74" s="24"/>
      <c r="K74" s="23"/>
      <c r="L74" s="23"/>
      <c r="M74" s="23"/>
      <c r="N74" s="23"/>
      <c r="O74" s="23"/>
      <c r="P74" s="23"/>
      <c r="Q74" s="23"/>
      <c r="R74" s="20"/>
      <c r="S74" s="21">
        <f t="shared" ref="S74:S77" si="4">SUM(D74:Q74)</f>
        <v>0</v>
      </c>
      <c r="T74" s="26"/>
    </row>
    <row r="75" spans="1:20" s="3" customFormat="1" ht="27.75" customHeight="1" x14ac:dyDescent="0.2">
      <c r="A75" s="19" t="s">
        <v>109</v>
      </c>
      <c r="B75" s="8"/>
      <c r="C75" s="8"/>
      <c r="D75" s="23"/>
      <c r="E75" s="23"/>
      <c r="F75" s="23"/>
      <c r="G75" s="23"/>
      <c r="H75" s="23"/>
      <c r="I75" s="23"/>
      <c r="J75" s="23"/>
      <c r="K75" s="23"/>
      <c r="L75" s="23"/>
      <c r="M75" s="23"/>
      <c r="N75" s="23"/>
      <c r="O75" s="23"/>
      <c r="P75" s="23"/>
      <c r="Q75" s="23"/>
      <c r="R75" s="20"/>
      <c r="S75" s="21">
        <f t="shared" si="4"/>
        <v>0</v>
      </c>
      <c r="T75" s="23"/>
    </row>
    <row r="76" spans="1:20" s="3" customFormat="1" ht="27.75" customHeight="1" x14ac:dyDescent="0.2">
      <c r="A76" s="19" t="s">
        <v>110</v>
      </c>
      <c r="B76" s="8"/>
      <c r="C76" s="8"/>
      <c r="D76" s="23"/>
      <c r="E76" s="23"/>
      <c r="F76" s="23"/>
      <c r="G76" s="23"/>
      <c r="H76" s="23"/>
      <c r="I76" s="23"/>
      <c r="J76" s="23"/>
      <c r="K76" s="23"/>
      <c r="L76" s="23"/>
      <c r="M76" s="23"/>
      <c r="N76" s="23"/>
      <c r="O76" s="23"/>
      <c r="P76" s="23"/>
      <c r="Q76" s="23"/>
      <c r="R76" s="20"/>
      <c r="S76" s="21">
        <f t="shared" si="4"/>
        <v>0</v>
      </c>
      <c r="T76" s="23"/>
    </row>
    <row r="77" spans="1:20" s="3" customFormat="1" ht="27.75" customHeight="1" x14ac:dyDescent="0.2">
      <c r="A77" s="19" t="s">
        <v>111</v>
      </c>
      <c r="B77" s="8"/>
      <c r="C77" s="8"/>
      <c r="D77" s="23"/>
      <c r="E77" s="23"/>
      <c r="F77" s="23"/>
      <c r="G77" s="23"/>
      <c r="H77" s="23"/>
      <c r="I77" s="23"/>
      <c r="J77" s="23"/>
      <c r="K77" s="23"/>
      <c r="L77" s="23"/>
      <c r="M77" s="23"/>
      <c r="N77" s="23"/>
      <c r="O77" s="23"/>
      <c r="P77" s="23"/>
      <c r="Q77" s="23"/>
      <c r="R77" s="20"/>
      <c r="S77" s="21">
        <f t="shared" si="4"/>
        <v>0</v>
      </c>
      <c r="T77" s="23"/>
    </row>
  </sheetData>
  <autoFilter ref="A8:U77">
    <filterColumn colId="0" showButton="0"/>
  </autoFilter>
  <mergeCells count="10">
    <mergeCell ref="A2:R2"/>
    <mergeCell ref="A4:A7"/>
    <mergeCell ref="B4:B7"/>
    <mergeCell ref="C4:C7"/>
    <mergeCell ref="D4:Q4"/>
    <mergeCell ref="T4:T7"/>
    <mergeCell ref="D5:L5"/>
    <mergeCell ref="M5:N5"/>
    <mergeCell ref="O5:Q5"/>
    <mergeCell ref="A8:B8"/>
  </mergeCells>
  <conditionalFormatting sqref="D9:S16 D18:S77 T17 D17:G17 I17:R17">
    <cfRule type="cellIs" dxfId="2" priority="1" operator="greaterThan">
      <formula>0</formula>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DSMT4" shapeId="13313" r:id="rId4">
          <objectPr defaultSize="0" autoPict="0" r:id="rId5">
            <anchor moveWithCells="1">
              <from>
                <xdr:col>17</xdr:col>
                <xdr:colOff>76200</xdr:colOff>
                <xdr:row>4</xdr:row>
                <xdr:rowOff>390525</xdr:rowOff>
              </from>
              <to>
                <xdr:col>17</xdr:col>
                <xdr:colOff>523875</xdr:colOff>
                <xdr:row>4</xdr:row>
                <xdr:rowOff>657225</xdr:rowOff>
              </to>
            </anchor>
          </objectPr>
        </oleObject>
      </mc:Choice>
      <mc:Fallback>
        <oleObject progId="Equation.DSMT4" shapeId="13313" r:id="rId4"/>
      </mc:Fallback>
    </mc:AlternateContent>
    <mc:AlternateContent xmlns:mc="http://schemas.openxmlformats.org/markup-compatibility/2006">
      <mc:Choice Requires="x14">
        <oleObject progId="Equation.DSMT4" shapeId="13314" r:id="rId6">
          <objectPr defaultSize="0" autoPict="0" r:id="rId7">
            <anchor moveWithCells="1">
              <from>
                <xdr:col>18</xdr:col>
                <xdr:colOff>104775</xdr:colOff>
                <xdr:row>4</xdr:row>
                <xdr:rowOff>333375</xdr:rowOff>
              </from>
              <to>
                <xdr:col>18</xdr:col>
                <xdr:colOff>828675</xdr:colOff>
                <xdr:row>4</xdr:row>
                <xdr:rowOff>714375</xdr:rowOff>
              </to>
            </anchor>
          </objectPr>
        </oleObject>
      </mc:Choice>
      <mc:Fallback>
        <oleObject progId="Equation.DSMT4" shapeId="13314"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2:U77"/>
  <sheetViews>
    <sheetView tabSelected="1" topLeftCell="D1" zoomScale="40" zoomScaleNormal="40" workbookViewId="0">
      <pane ySplit="8" topLeftCell="A44" activePane="bottomLeft" state="frozen"/>
      <selection pane="bottomLeft" activeCell="O48" sqref="O48"/>
    </sheetView>
  </sheetViews>
  <sheetFormatPr defaultColWidth="9.125" defaultRowHeight="12.75" x14ac:dyDescent="0.2"/>
  <cols>
    <col min="1" max="1" width="6.625" style="14" customWidth="1"/>
    <col min="2" max="2" width="26.75" style="18" bestFit="1" customWidth="1"/>
    <col min="3" max="3" width="26.75" style="18" customWidth="1"/>
    <col min="4" max="4" width="11.375" style="14" bestFit="1" customWidth="1"/>
    <col min="5" max="5" width="11.625" style="14" bestFit="1" customWidth="1"/>
    <col min="6" max="8" width="11.375" style="14" bestFit="1" customWidth="1"/>
    <col min="9" max="9" width="10" style="14" customWidth="1"/>
    <col min="10" max="10" width="14.75" style="14" customWidth="1"/>
    <col min="11" max="17" width="11.375" style="14" bestFit="1" customWidth="1"/>
    <col min="18" max="18" width="9.125" style="14"/>
    <col min="19" max="19" width="13.375" style="14" customWidth="1"/>
    <col min="20" max="20" width="103" style="14" customWidth="1"/>
    <col min="21" max="21" width="42.75" style="14" customWidth="1"/>
    <col min="22" max="16384" width="9.125" style="14"/>
  </cols>
  <sheetData>
    <row r="2" spans="1:21" ht="18.75" x14ac:dyDescent="0.2">
      <c r="A2" s="65" t="s">
        <v>63</v>
      </c>
      <c r="B2" s="65"/>
      <c r="C2" s="65"/>
      <c r="D2" s="65"/>
      <c r="E2" s="65"/>
      <c r="F2" s="65"/>
      <c r="G2" s="65"/>
      <c r="H2" s="65"/>
      <c r="I2" s="65"/>
      <c r="J2" s="65"/>
      <c r="K2" s="65"/>
      <c r="L2" s="65"/>
      <c r="M2" s="65"/>
      <c r="N2" s="65"/>
      <c r="O2" s="65"/>
      <c r="P2" s="65"/>
      <c r="Q2" s="65"/>
      <c r="R2" s="65"/>
    </row>
    <row r="4" spans="1:21" ht="15" customHeight="1" x14ac:dyDescent="0.2">
      <c r="A4" s="62" t="s">
        <v>0</v>
      </c>
      <c r="B4" s="62" t="s">
        <v>25</v>
      </c>
      <c r="C4" s="59" t="s">
        <v>118</v>
      </c>
      <c r="D4" s="62" t="s">
        <v>1</v>
      </c>
      <c r="E4" s="62"/>
      <c r="F4" s="62"/>
      <c r="G4" s="62"/>
      <c r="H4" s="62"/>
      <c r="I4" s="62"/>
      <c r="J4" s="62"/>
      <c r="K4" s="62"/>
      <c r="L4" s="62"/>
      <c r="M4" s="62"/>
      <c r="N4" s="62"/>
      <c r="O4" s="62"/>
      <c r="P4" s="62"/>
      <c r="Q4" s="63"/>
      <c r="R4" s="28"/>
      <c r="S4" s="28"/>
      <c r="T4" s="59" t="s">
        <v>119</v>
      </c>
    </row>
    <row r="5" spans="1:21" ht="75" customHeight="1" x14ac:dyDescent="0.2">
      <c r="A5" s="62"/>
      <c r="B5" s="62"/>
      <c r="C5" s="60"/>
      <c r="D5" s="62" t="s">
        <v>26</v>
      </c>
      <c r="E5" s="62"/>
      <c r="F5" s="62"/>
      <c r="G5" s="62"/>
      <c r="H5" s="62"/>
      <c r="I5" s="62"/>
      <c r="J5" s="62"/>
      <c r="K5" s="62"/>
      <c r="L5" s="62"/>
      <c r="M5" s="62" t="s">
        <v>20</v>
      </c>
      <c r="N5" s="62"/>
      <c r="O5" s="62" t="s">
        <v>27</v>
      </c>
      <c r="P5" s="62"/>
      <c r="Q5" s="63"/>
      <c r="R5" s="28"/>
      <c r="S5" s="28"/>
      <c r="T5" s="60"/>
    </row>
    <row r="6" spans="1:21" ht="24.75" customHeight="1" x14ac:dyDescent="0.2">
      <c r="A6" s="62"/>
      <c r="B6" s="62"/>
      <c r="C6" s="60"/>
      <c r="D6" s="29" t="s">
        <v>21</v>
      </c>
      <c r="E6" s="29" t="s">
        <v>22</v>
      </c>
      <c r="F6" s="29" t="s">
        <v>23</v>
      </c>
      <c r="G6" s="29" t="s">
        <v>24</v>
      </c>
      <c r="H6" s="29" t="s">
        <v>29</v>
      </c>
      <c r="I6" s="29" t="s">
        <v>21</v>
      </c>
      <c r="J6" s="29" t="s">
        <v>30</v>
      </c>
      <c r="K6" s="29" t="s">
        <v>31</v>
      </c>
      <c r="L6" s="29" t="s">
        <v>32</v>
      </c>
      <c r="M6" s="29" t="s">
        <v>33</v>
      </c>
      <c r="N6" s="29" t="s">
        <v>34</v>
      </c>
      <c r="O6" s="29" t="s">
        <v>38</v>
      </c>
      <c r="P6" s="29" t="s">
        <v>35</v>
      </c>
      <c r="Q6" s="30" t="s">
        <v>36</v>
      </c>
      <c r="R6" s="29" t="s">
        <v>37</v>
      </c>
      <c r="S6" s="29" t="s">
        <v>39</v>
      </c>
      <c r="T6" s="60"/>
    </row>
    <row r="7" spans="1:21" ht="231.75" customHeight="1" x14ac:dyDescent="0.2">
      <c r="A7" s="62"/>
      <c r="B7" s="62"/>
      <c r="C7" s="61"/>
      <c r="D7" s="31" t="s">
        <v>4</v>
      </c>
      <c r="E7" s="31" t="s">
        <v>5</v>
      </c>
      <c r="F7" s="31" t="s">
        <v>6</v>
      </c>
      <c r="G7" s="31" t="s">
        <v>7</v>
      </c>
      <c r="H7" s="31" t="s">
        <v>8</v>
      </c>
      <c r="I7" s="31" t="s">
        <v>10</v>
      </c>
      <c r="J7" s="31" t="s">
        <v>9</v>
      </c>
      <c r="K7" s="31" t="s">
        <v>11</v>
      </c>
      <c r="L7" s="31" t="s">
        <v>113</v>
      </c>
      <c r="M7" s="31" t="s">
        <v>13</v>
      </c>
      <c r="N7" s="31" t="s">
        <v>40</v>
      </c>
      <c r="O7" s="31" t="s">
        <v>17</v>
      </c>
      <c r="P7" s="31" t="s">
        <v>18</v>
      </c>
      <c r="Q7" s="32" t="s">
        <v>19</v>
      </c>
      <c r="R7" s="28"/>
      <c r="S7" s="28"/>
      <c r="T7" s="61"/>
    </row>
    <row r="8" spans="1:21" s="3" customFormat="1" ht="15.75" x14ac:dyDescent="0.2">
      <c r="A8" s="64" t="s">
        <v>28</v>
      </c>
      <c r="B8" s="64"/>
      <c r="C8" s="37"/>
      <c r="D8" s="33">
        <f>'Cách tính '!C10</f>
        <v>1</v>
      </c>
      <c r="E8" s="33">
        <f>'Cách tính '!C11</f>
        <v>0.8</v>
      </c>
      <c r="F8" s="33">
        <f>'Cách tính '!C12</f>
        <v>0.7</v>
      </c>
      <c r="G8" s="33">
        <f>'Cách tính '!C13</f>
        <v>0.65</v>
      </c>
      <c r="H8" s="33">
        <f>'Cách tính '!C14</f>
        <v>0.6</v>
      </c>
      <c r="I8" s="33">
        <f>'Cách tính '!C15</f>
        <v>0.4</v>
      </c>
      <c r="J8" s="33">
        <f>'Cách tính '!C16</f>
        <v>0.25</v>
      </c>
      <c r="K8" s="33">
        <f>'Cách tính '!C17</f>
        <v>0.15</v>
      </c>
      <c r="L8" s="33">
        <f>'Cách tính '!C18</f>
        <v>0.1</v>
      </c>
      <c r="M8" s="33">
        <f>'Cách tính '!C20</f>
        <v>1.5</v>
      </c>
      <c r="N8" s="33">
        <f>'Cách tính '!C21</f>
        <v>0.75</v>
      </c>
      <c r="O8" s="33">
        <f>'Cách tính '!C24</f>
        <v>0.25</v>
      </c>
      <c r="P8" s="33">
        <f>'Cách tính '!C25</f>
        <v>0.2</v>
      </c>
      <c r="Q8" s="33">
        <f>'Cách tính '!C26</f>
        <v>0.1</v>
      </c>
      <c r="R8" s="34"/>
      <c r="S8" s="35"/>
      <c r="T8" s="36"/>
    </row>
    <row r="9" spans="1:21" s="3" customFormat="1" ht="27.75" customHeight="1" x14ac:dyDescent="0.2">
      <c r="A9" s="19" t="s">
        <v>41</v>
      </c>
      <c r="B9" s="41" t="s">
        <v>122</v>
      </c>
      <c r="C9" s="50" t="s">
        <v>187</v>
      </c>
      <c r="D9" s="20"/>
      <c r="E9" s="20"/>
      <c r="F9" s="20"/>
      <c r="G9" s="20"/>
      <c r="H9" s="20"/>
      <c r="I9" s="20"/>
      <c r="J9" s="20"/>
      <c r="K9" s="20"/>
      <c r="L9" s="20"/>
      <c r="M9" s="20"/>
      <c r="N9" s="20"/>
      <c r="O9" s="20"/>
      <c r="P9" s="20"/>
      <c r="Q9" s="20"/>
      <c r="R9" s="20"/>
      <c r="S9" s="21">
        <f>SUM(D9:Q9)</f>
        <v>0</v>
      </c>
      <c r="T9" s="22"/>
      <c r="U9" s="2"/>
    </row>
    <row r="10" spans="1:21" s="3" customFormat="1" ht="27.75" customHeight="1" x14ac:dyDescent="0.25">
      <c r="A10" s="19" t="s">
        <v>42</v>
      </c>
      <c r="B10" s="42" t="s">
        <v>123</v>
      </c>
      <c r="C10" s="50" t="s">
        <v>187</v>
      </c>
      <c r="D10" s="20"/>
      <c r="E10" s="20"/>
      <c r="F10" s="20"/>
      <c r="G10" s="20"/>
      <c r="H10" s="20">
        <f>2*(0.4*H8+0.6*H8/2)</f>
        <v>0.84</v>
      </c>
      <c r="I10" s="20"/>
      <c r="J10" s="20"/>
      <c r="K10" s="20"/>
      <c r="L10" s="20">
        <f>L8</f>
        <v>0.1</v>
      </c>
      <c r="M10" s="20"/>
      <c r="N10" s="20"/>
      <c r="O10" s="20"/>
      <c r="P10" s="20"/>
      <c r="Q10" s="20"/>
      <c r="R10" s="20"/>
      <c r="S10" s="21">
        <f t="shared" ref="S10" si="0">SUM(D10:Q10)</f>
        <v>0.94</v>
      </c>
      <c r="T10" s="25" t="s">
        <v>212</v>
      </c>
      <c r="U10" s="2"/>
    </row>
    <row r="11" spans="1:21" s="3" customFormat="1" ht="27.75" customHeight="1" x14ac:dyDescent="0.25">
      <c r="A11" s="19" t="s">
        <v>43</v>
      </c>
      <c r="B11" s="42" t="s">
        <v>124</v>
      </c>
      <c r="C11" s="50" t="s">
        <v>187</v>
      </c>
      <c r="D11" s="20"/>
      <c r="E11" s="20"/>
      <c r="F11" s="20"/>
      <c r="G11" s="20"/>
      <c r="H11" s="20"/>
      <c r="I11" s="20"/>
      <c r="J11" s="20"/>
      <c r="K11" s="20"/>
      <c r="L11" s="20"/>
      <c r="M11" s="20"/>
      <c r="N11" s="20"/>
      <c r="O11" s="20"/>
      <c r="P11" s="20"/>
      <c r="Q11" s="20"/>
      <c r="R11" s="20"/>
      <c r="S11" s="21">
        <f t="shared" ref="S11:S68" si="1">SUM(D11:Q11)</f>
        <v>0</v>
      </c>
      <c r="T11" s="22"/>
      <c r="U11" s="2"/>
    </row>
    <row r="12" spans="1:21" s="3" customFormat="1" ht="27.75" customHeight="1" x14ac:dyDescent="0.2">
      <c r="A12" s="19" t="s">
        <v>44</v>
      </c>
      <c r="B12" s="41" t="s">
        <v>125</v>
      </c>
      <c r="C12" s="50" t="s">
        <v>187</v>
      </c>
      <c r="D12" s="20"/>
      <c r="E12" s="20"/>
      <c r="F12" s="20"/>
      <c r="G12" s="20"/>
      <c r="H12" s="20"/>
      <c r="I12" s="20"/>
      <c r="J12" s="20"/>
      <c r="K12" s="20"/>
      <c r="L12" s="20"/>
      <c r="M12" s="20"/>
      <c r="N12" s="20"/>
      <c r="O12" s="20"/>
      <c r="P12" s="20"/>
      <c r="Q12" s="20"/>
      <c r="R12" s="20"/>
      <c r="S12" s="21">
        <f t="shared" si="1"/>
        <v>0</v>
      </c>
      <c r="T12" s="22"/>
      <c r="U12" s="2"/>
    </row>
    <row r="13" spans="1:21" s="3" customFormat="1" ht="27.75" customHeight="1" x14ac:dyDescent="0.2">
      <c r="A13" s="19" t="s">
        <v>45</v>
      </c>
      <c r="B13" s="41" t="s">
        <v>126</v>
      </c>
      <c r="C13" s="50" t="s">
        <v>187</v>
      </c>
      <c r="D13" s="20"/>
      <c r="E13" s="20"/>
      <c r="F13" s="20"/>
      <c r="G13" s="20"/>
      <c r="H13" s="20"/>
      <c r="I13" s="20"/>
      <c r="J13" s="20"/>
      <c r="K13" s="20"/>
      <c r="L13" s="20"/>
      <c r="M13" s="20"/>
      <c r="N13" s="20"/>
      <c r="O13" s="20"/>
      <c r="P13" s="20"/>
      <c r="Q13" s="20"/>
      <c r="R13" s="20"/>
      <c r="S13" s="21">
        <f t="shared" si="1"/>
        <v>0</v>
      </c>
      <c r="T13" s="22"/>
      <c r="U13" s="2"/>
    </row>
    <row r="14" spans="1:21" s="3" customFormat="1" ht="27.75" customHeight="1" x14ac:dyDescent="0.2">
      <c r="A14" s="19" t="s">
        <v>46</v>
      </c>
      <c r="B14" s="41" t="s">
        <v>127</v>
      </c>
      <c r="C14" s="50" t="s">
        <v>187</v>
      </c>
      <c r="D14" s="20"/>
      <c r="E14" s="20"/>
      <c r="F14" s="20"/>
      <c r="G14" s="20"/>
      <c r="H14" s="20"/>
      <c r="I14" s="20"/>
      <c r="J14" s="20"/>
      <c r="K14" s="20"/>
      <c r="L14" s="20"/>
      <c r="M14" s="20"/>
      <c r="N14" s="20"/>
      <c r="O14" s="20"/>
      <c r="P14" s="20"/>
      <c r="Q14" s="20"/>
      <c r="R14" s="20"/>
      <c r="S14" s="21">
        <f t="shared" si="1"/>
        <v>0</v>
      </c>
      <c r="T14" s="22"/>
      <c r="U14" s="2"/>
    </row>
    <row r="15" spans="1:21" s="3" customFormat="1" ht="27.75" customHeight="1" x14ac:dyDescent="0.2">
      <c r="A15" s="19" t="s">
        <v>47</v>
      </c>
      <c r="B15" s="41" t="s">
        <v>128</v>
      </c>
      <c r="C15" s="50" t="s">
        <v>187</v>
      </c>
      <c r="D15" s="20"/>
      <c r="E15" s="20"/>
      <c r="F15" s="20"/>
      <c r="G15" s="20"/>
      <c r="H15" s="20"/>
      <c r="I15" s="20"/>
      <c r="J15" s="20"/>
      <c r="K15" s="20"/>
      <c r="L15" s="20"/>
      <c r="M15" s="20"/>
      <c r="N15" s="20"/>
      <c r="O15" s="20"/>
      <c r="P15" s="20"/>
      <c r="Q15" s="20"/>
      <c r="R15" s="20"/>
      <c r="S15" s="21">
        <f t="shared" si="1"/>
        <v>0</v>
      </c>
      <c r="T15" s="25"/>
    </row>
    <row r="16" spans="1:21" s="3" customFormat="1" ht="27.75" customHeight="1" x14ac:dyDescent="0.2">
      <c r="A16" s="19" t="s">
        <v>48</v>
      </c>
      <c r="B16" s="41" t="s">
        <v>129</v>
      </c>
      <c r="C16" s="50" t="s">
        <v>187</v>
      </c>
      <c r="D16" s="20"/>
      <c r="E16" s="20"/>
      <c r="F16" s="20"/>
      <c r="G16" s="20"/>
      <c r="H16" s="20"/>
      <c r="I16" s="20"/>
      <c r="J16" s="20"/>
      <c r="K16" s="20"/>
      <c r="L16" s="20"/>
      <c r="M16" s="20"/>
      <c r="N16" s="20"/>
      <c r="O16" s="20"/>
      <c r="P16" s="20"/>
      <c r="Q16" s="20"/>
      <c r="R16" s="20"/>
      <c r="S16" s="21">
        <f t="shared" si="1"/>
        <v>0</v>
      </c>
      <c r="T16" s="22"/>
    </row>
    <row r="17" spans="1:20" s="3" customFormat="1" ht="64.5" customHeight="1" x14ac:dyDescent="0.25">
      <c r="A17" s="19" t="s">
        <v>49</v>
      </c>
      <c r="B17" s="42" t="s">
        <v>130</v>
      </c>
      <c r="C17" s="50" t="s">
        <v>187</v>
      </c>
      <c r="D17" s="20"/>
      <c r="E17" s="20"/>
      <c r="F17" s="20"/>
      <c r="G17" s="20"/>
      <c r="H17" s="20"/>
      <c r="I17" s="20"/>
      <c r="J17" s="20">
        <v>0.05</v>
      </c>
      <c r="K17" s="20"/>
      <c r="L17" s="20">
        <v>0.16</v>
      </c>
      <c r="M17" s="20"/>
      <c r="N17" s="20"/>
      <c r="O17" s="20"/>
      <c r="P17" s="20"/>
      <c r="Q17" s="20"/>
      <c r="R17" s="20"/>
      <c r="S17" s="21">
        <f t="shared" ref="S17" si="2">SUM(D17:Q17)</f>
        <v>0.21000000000000002</v>
      </c>
      <c r="T17" s="22" t="s">
        <v>209</v>
      </c>
    </row>
    <row r="18" spans="1:20" s="3" customFormat="1" ht="27.75" customHeight="1" x14ac:dyDescent="0.2">
      <c r="A18" s="19" t="s">
        <v>50</v>
      </c>
      <c r="B18" s="43" t="s">
        <v>131</v>
      </c>
      <c r="C18" s="50" t="s">
        <v>187</v>
      </c>
      <c r="D18" s="20"/>
      <c r="E18" s="20"/>
      <c r="F18" s="20"/>
      <c r="G18" s="20"/>
      <c r="H18" s="20"/>
      <c r="I18" s="20"/>
      <c r="J18" s="20"/>
      <c r="K18" s="20"/>
      <c r="L18" s="20"/>
      <c r="M18" s="20"/>
      <c r="N18" s="20"/>
      <c r="O18" s="20"/>
      <c r="P18" s="20"/>
      <c r="Q18" s="20"/>
      <c r="R18" s="20"/>
      <c r="S18" s="21">
        <f t="shared" si="1"/>
        <v>0</v>
      </c>
      <c r="T18" s="22"/>
    </row>
    <row r="19" spans="1:20" s="3" customFormat="1" ht="27.75" customHeight="1" x14ac:dyDescent="0.25">
      <c r="A19" s="19" t="s">
        <v>51</v>
      </c>
      <c r="B19" s="42" t="s">
        <v>132</v>
      </c>
      <c r="C19" s="50" t="s">
        <v>187</v>
      </c>
      <c r="D19" s="20"/>
      <c r="E19" s="20"/>
      <c r="F19" s="20"/>
      <c r="G19" s="20"/>
      <c r="H19" s="20"/>
      <c r="I19" s="20"/>
      <c r="J19" s="20"/>
      <c r="K19" s="20"/>
      <c r="L19" s="20"/>
      <c r="M19" s="20"/>
      <c r="N19" s="20"/>
      <c r="O19" s="20"/>
      <c r="P19" s="20"/>
      <c r="Q19" s="20"/>
      <c r="R19" s="20"/>
      <c r="S19" s="21">
        <f t="shared" si="1"/>
        <v>0</v>
      </c>
      <c r="T19" s="22"/>
    </row>
    <row r="20" spans="1:20" s="3" customFormat="1" ht="27.75" customHeight="1" x14ac:dyDescent="0.2">
      <c r="A20" s="19" t="s">
        <v>52</v>
      </c>
      <c r="B20" s="41" t="s">
        <v>133</v>
      </c>
      <c r="C20" s="50" t="s">
        <v>187</v>
      </c>
      <c r="D20" s="20"/>
      <c r="E20" s="20"/>
      <c r="F20" s="20"/>
      <c r="G20" s="20"/>
      <c r="H20" s="20"/>
      <c r="I20" s="20"/>
      <c r="J20" s="20"/>
      <c r="K20" s="20"/>
      <c r="L20" s="20"/>
      <c r="M20" s="20"/>
      <c r="N20" s="20"/>
      <c r="O20" s="20"/>
      <c r="P20" s="20"/>
      <c r="Q20" s="20"/>
      <c r="R20" s="20"/>
      <c r="S20" s="21">
        <f t="shared" si="1"/>
        <v>0</v>
      </c>
      <c r="T20" s="22"/>
    </row>
    <row r="21" spans="1:20" s="3" customFormat="1" ht="27.75" customHeight="1" x14ac:dyDescent="0.2">
      <c r="A21" s="19" t="s">
        <v>53</v>
      </c>
      <c r="B21" s="41" t="s">
        <v>134</v>
      </c>
      <c r="C21" s="50" t="s">
        <v>187</v>
      </c>
      <c r="D21" s="20"/>
      <c r="E21" s="20"/>
      <c r="F21" s="20"/>
      <c r="G21" s="20"/>
      <c r="H21" s="20"/>
      <c r="I21" s="20"/>
      <c r="J21" s="20"/>
      <c r="K21" s="20"/>
      <c r="L21" s="20"/>
      <c r="M21" s="20"/>
      <c r="N21" s="20"/>
      <c r="O21" s="20"/>
      <c r="P21" s="20"/>
      <c r="Q21" s="20"/>
      <c r="R21" s="20"/>
      <c r="S21" s="21">
        <f t="shared" si="1"/>
        <v>0</v>
      </c>
      <c r="T21" s="22"/>
    </row>
    <row r="22" spans="1:20" s="3" customFormat="1" ht="27.75" customHeight="1" x14ac:dyDescent="0.2">
      <c r="A22" s="19" t="s">
        <v>54</v>
      </c>
      <c r="B22" s="41" t="s">
        <v>135</v>
      </c>
      <c r="C22" s="50" t="s">
        <v>187</v>
      </c>
      <c r="D22" s="20"/>
      <c r="E22" s="20"/>
      <c r="F22" s="20"/>
      <c r="G22" s="20"/>
      <c r="H22" s="20"/>
      <c r="I22" s="20"/>
      <c r="J22" s="20"/>
      <c r="K22" s="20"/>
      <c r="L22" s="20"/>
      <c r="M22" s="20"/>
      <c r="N22" s="20"/>
      <c r="O22" s="20"/>
      <c r="P22" s="20"/>
      <c r="Q22" s="20"/>
      <c r="R22" s="20"/>
      <c r="S22" s="21">
        <f t="shared" si="1"/>
        <v>0</v>
      </c>
      <c r="T22" s="22"/>
    </row>
    <row r="23" spans="1:20" s="3" customFormat="1" ht="27.75" customHeight="1" x14ac:dyDescent="0.2">
      <c r="A23" s="19" t="s">
        <v>55</v>
      </c>
      <c r="B23" s="41" t="s">
        <v>136</v>
      </c>
      <c r="C23" s="50" t="s">
        <v>187</v>
      </c>
      <c r="D23" s="20"/>
      <c r="E23" s="20"/>
      <c r="F23" s="20"/>
      <c r="G23" s="20"/>
      <c r="H23" s="20"/>
      <c r="I23" s="20"/>
      <c r="J23" s="20"/>
      <c r="K23" s="20"/>
      <c r="L23" s="20"/>
      <c r="M23" s="20"/>
      <c r="N23" s="20"/>
      <c r="O23" s="20"/>
      <c r="P23" s="20"/>
      <c r="Q23" s="20"/>
      <c r="R23" s="20"/>
      <c r="S23" s="21">
        <f t="shared" si="1"/>
        <v>0</v>
      </c>
      <c r="T23" s="22"/>
    </row>
    <row r="24" spans="1:20" s="3" customFormat="1" ht="27.75" customHeight="1" x14ac:dyDescent="0.2">
      <c r="A24" s="19" t="s">
        <v>56</v>
      </c>
      <c r="B24" s="41" t="s">
        <v>137</v>
      </c>
      <c r="C24" s="50" t="s">
        <v>187</v>
      </c>
      <c r="D24" s="20"/>
      <c r="E24" s="20"/>
      <c r="F24" s="20"/>
      <c r="G24" s="20"/>
      <c r="H24" s="20"/>
      <c r="I24" s="20"/>
      <c r="J24" s="20"/>
      <c r="K24" s="20"/>
      <c r="L24" s="20"/>
      <c r="M24" s="20"/>
      <c r="N24" s="20"/>
      <c r="O24" s="20"/>
      <c r="P24" s="20"/>
      <c r="Q24" s="20"/>
      <c r="R24" s="20"/>
      <c r="S24" s="21">
        <f t="shared" si="1"/>
        <v>0</v>
      </c>
      <c r="T24" s="22"/>
    </row>
    <row r="25" spans="1:20" s="3" customFormat="1" ht="27.75" customHeight="1" x14ac:dyDescent="0.2">
      <c r="A25" s="19" t="s">
        <v>57</v>
      </c>
      <c r="B25" s="41" t="s">
        <v>138</v>
      </c>
      <c r="C25" s="50" t="s">
        <v>187</v>
      </c>
      <c r="D25" s="20"/>
      <c r="E25" s="20"/>
      <c r="F25" s="20"/>
      <c r="G25" s="20"/>
      <c r="H25" s="20"/>
      <c r="I25" s="20"/>
      <c r="J25" s="20"/>
      <c r="K25" s="20"/>
      <c r="L25" s="20"/>
      <c r="M25" s="20"/>
      <c r="N25" s="20"/>
      <c r="O25" s="20"/>
      <c r="P25" s="20"/>
      <c r="Q25" s="20"/>
      <c r="R25" s="20"/>
      <c r="S25" s="21">
        <f t="shared" si="1"/>
        <v>0</v>
      </c>
      <c r="T25" s="22"/>
    </row>
    <row r="26" spans="1:20" s="3" customFormat="1" ht="27.75" customHeight="1" x14ac:dyDescent="0.25">
      <c r="A26" s="19" t="s">
        <v>58</v>
      </c>
      <c r="B26" s="42" t="s">
        <v>139</v>
      </c>
      <c r="C26" s="50" t="s">
        <v>187</v>
      </c>
      <c r="D26" s="20"/>
      <c r="E26" s="20"/>
      <c r="F26" s="20"/>
      <c r="G26" s="20"/>
      <c r="H26" s="20"/>
      <c r="I26" s="20"/>
      <c r="J26" s="20"/>
      <c r="K26" s="20"/>
      <c r="L26" s="20"/>
      <c r="M26" s="20"/>
      <c r="N26" s="20"/>
      <c r="O26" s="20"/>
      <c r="P26" s="20"/>
      <c r="Q26" s="20"/>
      <c r="R26" s="20"/>
      <c r="S26" s="21">
        <f t="shared" si="1"/>
        <v>0</v>
      </c>
      <c r="T26" s="22"/>
    </row>
    <row r="27" spans="1:20" s="3" customFormat="1" ht="27.75" customHeight="1" x14ac:dyDescent="0.2">
      <c r="A27" s="19" t="s">
        <v>59</v>
      </c>
      <c r="B27" s="41" t="s">
        <v>140</v>
      </c>
      <c r="C27" s="50" t="s">
        <v>187</v>
      </c>
      <c r="D27" s="20"/>
      <c r="E27" s="20"/>
      <c r="F27" s="20"/>
      <c r="G27" s="20"/>
      <c r="H27" s="20"/>
      <c r="I27" s="20"/>
      <c r="J27" s="20"/>
      <c r="K27" s="20"/>
      <c r="L27" s="20"/>
      <c r="M27" s="20"/>
      <c r="N27" s="20"/>
      <c r="O27" s="20"/>
      <c r="P27" s="20"/>
      <c r="Q27" s="20"/>
      <c r="R27" s="20"/>
      <c r="S27" s="21">
        <f t="shared" si="1"/>
        <v>0</v>
      </c>
      <c r="T27" s="22"/>
    </row>
    <row r="28" spans="1:20" s="3" customFormat="1" ht="27.75" customHeight="1" x14ac:dyDescent="0.25">
      <c r="A28" s="19" t="s">
        <v>60</v>
      </c>
      <c r="B28" s="42" t="s">
        <v>141</v>
      </c>
      <c r="C28" s="50" t="s">
        <v>187</v>
      </c>
      <c r="D28" s="20"/>
      <c r="E28" s="20"/>
      <c r="F28" s="20"/>
      <c r="G28" s="20"/>
      <c r="H28" s="20"/>
      <c r="I28" s="20"/>
      <c r="J28" s="20"/>
      <c r="K28" s="20"/>
      <c r="L28" s="20"/>
      <c r="M28" s="20"/>
      <c r="N28" s="20"/>
      <c r="O28" s="20"/>
      <c r="P28" s="20"/>
      <c r="Q28" s="20"/>
      <c r="R28" s="20"/>
      <c r="S28" s="21">
        <f t="shared" si="1"/>
        <v>0</v>
      </c>
      <c r="T28" s="22"/>
    </row>
    <row r="29" spans="1:20" s="3" customFormat="1" ht="27.75" customHeight="1" x14ac:dyDescent="0.2">
      <c r="A29" s="19" t="s">
        <v>61</v>
      </c>
      <c r="B29" s="41" t="s">
        <v>142</v>
      </c>
      <c r="C29" s="50" t="s">
        <v>187</v>
      </c>
      <c r="D29" s="20"/>
      <c r="E29" s="20"/>
      <c r="F29" s="20"/>
      <c r="G29" s="20"/>
      <c r="H29" s="20"/>
      <c r="I29" s="20"/>
      <c r="J29" s="20"/>
      <c r="K29" s="20"/>
      <c r="L29" s="20"/>
      <c r="M29" s="20"/>
      <c r="N29" s="20"/>
      <c r="O29" s="20"/>
      <c r="P29" s="20"/>
      <c r="Q29" s="20"/>
      <c r="R29" s="20"/>
      <c r="S29" s="21">
        <f t="shared" si="1"/>
        <v>0</v>
      </c>
      <c r="T29" s="22"/>
    </row>
    <row r="30" spans="1:20" s="3" customFormat="1" ht="27.75" customHeight="1" x14ac:dyDescent="0.25">
      <c r="A30" s="19" t="s">
        <v>62</v>
      </c>
      <c r="B30" s="47" t="s">
        <v>143</v>
      </c>
      <c r="C30" s="48" t="s">
        <v>188</v>
      </c>
      <c r="D30" s="23"/>
      <c r="E30" s="23"/>
      <c r="F30" s="23"/>
      <c r="G30" s="23"/>
      <c r="H30" s="23"/>
      <c r="I30" s="23"/>
      <c r="J30" s="23">
        <v>0.25</v>
      </c>
      <c r="K30" s="23"/>
      <c r="L30" s="23">
        <f>0.07+0.052</f>
        <v>0.122</v>
      </c>
      <c r="M30" s="23"/>
      <c r="N30" s="23"/>
      <c r="O30" s="23"/>
      <c r="P30" s="23"/>
      <c r="Q30" s="23"/>
      <c r="R30" s="20"/>
      <c r="S30" s="21">
        <f t="shared" si="1"/>
        <v>0.372</v>
      </c>
      <c r="T30" s="22" t="s">
        <v>214</v>
      </c>
    </row>
    <row r="31" spans="1:20" s="3" customFormat="1" ht="27.75" customHeight="1" x14ac:dyDescent="0.25">
      <c r="A31" s="19" t="s">
        <v>65</v>
      </c>
      <c r="B31" s="47" t="s">
        <v>144</v>
      </c>
      <c r="C31" s="48" t="s">
        <v>188</v>
      </c>
      <c r="D31" s="23"/>
      <c r="E31" s="23"/>
      <c r="F31" s="23"/>
      <c r="G31" s="23"/>
      <c r="H31" s="23"/>
      <c r="I31" s="23"/>
      <c r="J31" s="23"/>
      <c r="K31" s="23">
        <f>0.15*0.4+0.15*0.6/4</f>
        <v>8.249999999999999E-2</v>
      </c>
      <c r="L31" s="23">
        <v>0.06</v>
      </c>
      <c r="M31" s="23"/>
      <c r="N31" s="23"/>
      <c r="O31" s="23"/>
      <c r="P31" s="23"/>
      <c r="Q31" s="23"/>
      <c r="R31" s="20"/>
      <c r="S31" s="21">
        <f t="shared" si="1"/>
        <v>0.14249999999999999</v>
      </c>
      <c r="T31" s="23" t="s">
        <v>216</v>
      </c>
    </row>
    <row r="32" spans="1:20" s="3" customFormat="1" ht="27.75" customHeight="1" x14ac:dyDescent="0.25">
      <c r="A32" s="19" t="s">
        <v>66</v>
      </c>
      <c r="B32" s="47" t="s">
        <v>145</v>
      </c>
      <c r="C32" s="48" t="s">
        <v>188</v>
      </c>
      <c r="D32" s="23"/>
      <c r="E32" s="23"/>
      <c r="F32" s="23"/>
      <c r="G32" s="23"/>
      <c r="H32" s="23"/>
      <c r="I32" s="23"/>
      <c r="J32" s="23"/>
      <c r="K32" s="23"/>
      <c r="L32" s="23"/>
      <c r="M32" s="23"/>
      <c r="N32" s="23"/>
      <c r="O32" s="23"/>
      <c r="P32" s="23"/>
      <c r="Q32" s="23"/>
      <c r="R32" s="20"/>
      <c r="S32" s="21">
        <f t="shared" si="1"/>
        <v>0</v>
      </c>
      <c r="T32" s="23"/>
    </row>
    <row r="33" spans="1:20" s="3" customFormat="1" ht="27.75" customHeight="1" x14ac:dyDescent="0.25">
      <c r="A33" s="19" t="s">
        <v>67</v>
      </c>
      <c r="B33" s="47" t="s">
        <v>146</v>
      </c>
      <c r="C33" s="48" t="s">
        <v>188</v>
      </c>
      <c r="D33" s="23"/>
      <c r="E33" s="23"/>
      <c r="F33" s="23"/>
      <c r="G33" s="23"/>
      <c r="H33" s="23"/>
      <c r="I33" s="23"/>
      <c r="J33" s="23"/>
      <c r="K33" s="24"/>
      <c r="L33" s="23"/>
      <c r="M33" s="23"/>
      <c r="N33" s="23"/>
      <c r="O33" s="23"/>
      <c r="P33" s="23"/>
      <c r="Q33" s="23"/>
      <c r="R33" s="20"/>
      <c r="S33" s="21">
        <f t="shared" si="1"/>
        <v>0</v>
      </c>
      <c r="T33" s="25"/>
    </row>
    <row r="34" spans="1:20" s="3" customFormat="1" ht="27.75" customHeight="1" x14ac:dyDescent="0.2">
      <c r="A34" s="19" t="s">
        <v>68</v>
      </c>
      <c r="B34" s="49" t="s">
        <v>147</v>
      </c>
      <c r="C34" s="48" t="s">
        <v>188</v>
      </c>
      <c r="D34" s="23"/>
      <c r="E34" s="23"/>
      <c r="F34" s="23"/>
      <c r="G34" s="23"/>
      <c r="H34" s="23"/>
      <c r="I34" s="23"/>
      <c r="J34" s="23"/>
      <c r="K34" s="23"/>
      <c r="L34" s="23"/>
      <c r="M34" s="23"/>
      <c r="N34" s="23"/>
      <c r="O34" s="23"/>
      <c r="P34" s="23"/>
      <c r="Q34" s="23"/>
      <c r="R34" s="20"/>
      <c r="S34" s="21">
        <f t="shared" si="1"/>
        <v>0</v>
      </c>
      <c r="T34" s="23"/>
    </row>
    <row r="35" spans="1:20" s="3" customFormat="1" ht="27.75" customHeight="1" x14ac:dyDescent="0.2">
      <c r="A35" s="19" t="s">
        <v>69</v>
      </c>
      <c r="B35" s="49" t="s">
        <v>148</v>
      </c>
      <c r="C35" s="48" t="s">
        <v>188</v>
      </c>
      <c r="D35" s="23"/>
      <c r="E35" s="23"/>
      <c r="F35" s="23"/>
      <c r="G35" s="23"/>
      <c r="H35" s="23"/>
      <c r="I35" s="23"/>
      <c r="J35" s="23"/>
      <c r="K35" s="23"/>
      <c r="L35" s="23"/>
      <c r="M35" s="23"/>
      <c r="N35" s="23"/>
      <c r="O35" s="23"/>
      <c r="P35" s="23"/>
      <c r="Q35" s="23"/>
      <c r="R35" s="20"/>
      <c r="S35" s="21">
        <f t="shared" si="1"/>
        <v>0</v>
      </c>
      <c r="T35" s="23"/>
    </row>
    <row r="36" spans="1:20" s="3" customFormat="1" ht="27.75" customHeight="1" x14ac:dyDescent="0.2">
      <c r="A36" s="19" t="s">
        <v>70</v>
      </c>
      <c r="B36" s="49" t="s">
        <v>149</v>
      </c>
      <c r="C36" s="48" t="s">
        <v>188</v>
      </c>
      <c r="D36" s="23"/>
      <c r="E36" s="23"/>
      <c r="F36" s="23"/>
      <c r="G36" s="23"/>
      <c r="H36" s="23"/>
      <c r="I36" s="23"/>
      <c r="J36" s="23"/>
      <c r="K36" s="23">
        <v>0.15</v>
      </c>
      <c r="L36" s="23"/>
      <c r="M36" s="23"/>
      <c r="N36" s="23"/>
      <c r="O36" s="23"/>
      <c r="P36" s="23"/>
      <c r="Q36" s="23"/>
      <c r="R36" s="20"/>
      <c r="S36" s="21">
        <f t="shared" ref="S36" si="3">SUM(D36:Q36)</f>
        <v>0.15</v>
      </c>
      <c r="T36" s="23" t="s">
        <v>213</v>
      </c>
    </row>
    <row r="37" spans="1:20" s="3" customFormat="1" ht="63" customHeight="1" x14ac:dyDescent="0.2">
      <c r="A37" s="19" t="s">
        <v>71</v>
      </c>
      <c r="B37" s="49" t="s">
        <v>150</v>
      </c>
      <c r="C37" s="48" t="s">
        <v>188</v>
      </c>
      <c r="D37" s="23"/>
      <c r="E37" s="23"/>
      <c r="F37" s="23">
        <v>0.7</v>
      </c>
      <c r="G37" s="23"/>
      <c r="H37" s="23">
        <f>0.6+0.6+0.6</f>
        <v>1.7999999999999998</v>
      </c>
      <c r="I37" s="23">
        <v>0.4</v>
      </c>
      <c r="J37" s="23">
        <f>0.25+0.25</f>
        <v>0.5</v>
      </c>
      <c r="K37" s="23">
        <v>0.105</v>
      </c>
      <c r="L37" s="23"/>
      <c r="M37" s="23"/>
      <c r="N37" s="23"/>
      <c r="O37" s="23"/>
      <c r="P37" s="23"/>
      <c r="Q37" s="23"/>
      <c r="R37" s="20"/>
      <c r="S37" s="21">
        <f t="shared" si="1"/>
        <v>3.5049999999999999</v>
      </c>
      <c r="T37" s="23" t="s">
        <v>217</v>
      </c>
    </row>
    <row r="38" spans="1:20" s="3" customFormat="1" ht="27.75" customHeight="1" x14ac:dyDescent="0.25">
      <c r="A38" s="19" t="s">
        <v>72</v>
      </c>
      <c r="B38" s="47" t="s">
        <v>151</v>
      </c>
      <c r="C38" s="48" t="s">
        <v>188</v>
      </c>
      <c r="D38" s="23"/>
      <c r="E38" s="23"/>
      <c r="F38" s="23"/>
      <c r="G38" s="23"/>
      <c r="H38" s="23"/>
      <c r="I38" s="23"/>
      <c r="J38" s="23"/>
      <c r="K38" s="23"/>
      <c r="L38" s="23"/>
      <c r="M38" s="23"/>
      <c r="N38" s="23"/>
      <c r="O38" s="23"/>
      <c r="P38" s="23"/>
      <c r="Q38" s="23"/>
      <c r="R38" s="20"/>
      <c r="S38" s="21">
        <f t="shared" si="1"/>
        <v>0</v>
      </c>
      <c r="T38" s="23"/>
    </row>
    <row r="39" spans="1:20" s="3" customFormat="1" ht="27.75" customHeight="1" x14ac:dyDescent="0.25">
      <c r="A39" s="19" t="s">
        <v>73</v>
      </c>
      <c r="B39" s="47" t="s">
        <v>152</v>
      </c>
      <c r="C39" s="48" t="s">
        <v>188</v>
      </c>
      <c r="D39" s="23"/>
      <c r="E39" s="23"/>
      <c r="F39" s="23"/>
      <c r="G39" s="23"/>
      <c r="H39" s="23"/>
      <c r="I39" s="23"/>
      <c r="J39" s="23"/>
      <c r="K39" s="23"/>
      <c r="L39" s="23"/>
      <c r="M39" s="23"/>
      <c r="N39" s="23"/>
      <c r="O39" s="23"/>
      <c r="P39" s="23"/>
      <c r="Q39" s="23"/>
      <c r="R39" s="20"/>
      <c r="S39" s="21">
        <f t="shared" si="1"/>
        <v>0</v>
      </c>
      <c r="T39" s="23"/>
    </row>
    <row r="40" spans="1:20" s="3" customFormat="1" ht="27.75" customHeight="1" x14ac:dyDescent="0.2">
      <c r="A40" s="19" t="s">
        <v>74</v>
      </c>
      <c r="B40" s="49" t="s">
        <v>153</v>
      </c>
      <c r="C40" s="48" t="s">
        <v>188</v>
      </c>
      <c r="D40" s="23"/>
      <c r="E40" s="23"/>
      <c r="F40" s="23"/>
      <c r="G40" s="23"/>
      <c r="H40" s="23"/>
      <c r="I40" s="23"/>
      <c r="J40" s="23"/>
      <c r="K40" s="23"/>
      <c r="L40" s="23"/>
      <c r="M40" s="23"/>
      <c r="N40" s="23"/>
      <c r="O40" s="23"/>
      <c r="P40" s="23"/>
      <c r="Q40" s="23"/>
      <c r="R40" s="20"/>
      <c r="S40" s="21">
        <f t="shared" si="1"/>
        <v>0</v>
      </c>
      <c r="T40" s="23"/>
    </row>
    <row r="41" spans="1:20" s="3" customFormat="1" ht="27.75" customHeight="1" x14ac:dyDescent="0.2">
      <c r="A41" s="19" t="s">
        <v>75</v>
      </c>
      <c r="B41" s="49" t="s">
        <v>154</v>
      </c>
      <c r="C41" s="48" t="s">
        <v>188</v>
      </c>
      <c r="D41" s="23"/>
      <c r="E41" s="23"/>
      <c r="F41" s="23"/>
      <c r="G41" s="23"/>
      <c r="H41" s="23"/>
      <c r="I41" s="23"/>
      <c r="J41" s="23"/>
      <c r="K41" s="23"/>
      <c r="L41" s="23"/>
      <c r="M41" s="23"/>
      <c r="N41" s="23"/>
      <c r="O41" s="23"/>
      <c r="P41" s="23"/>
      <c r="Q41" s="23"/>
      <c r="R41" s="20"/>
      <c r="S41" s="21">
        <f t="shared" si="1"/>
        <v>0</v>
      </c>
      <c r="T41" s="23"/>
    </row>
    <row r="42" spans="1:20" s="3" customFormat="1" ht="27.75" customHeight="1" x14ac:dyDescent="0.2">
      <c r="A42" s="19" t="s">
        <v>76</v>
      </c>
      <c r="B42" s="49" t="s">
        <v>155</v>
      </c>
      <c r="C42" s="48" t="s">
        <v>188</v>
      </c>
      <c r="D42" s="23"/>
      <c r="E42" s="23"/>
      <c r="F42" s="23"/>
      <c r="G42" s="23"/>
      <c r="H42" s="23"/>
      <c r="I42" s="23"/>
      <c r="J42" s="23"/>
      <c r="K42" s="23"/>
      <c r="L42" s="23"/>
      <c r="M42" s="23"/>
      <c r="N42" s="23"/>
      <c r="O42" s="23"/>
      <c r="P42" s="23"/>
      <c r="Q42" s="23"/>
      <c r="R42" s="20"/>
      <c r="S42" s="21">
        <f t="shared" si="1"/>
        <v>0</v>
      </c>
      <c r="T42" s="26"/>
    </row>
    <row r="43" spans="1:20" s="3" customFormat="1" ht="27.75" customHeight="1" x14ac:dyDescent="0.2">
      <c r="A43" s="19" t="s">
        <v>77</v>
      </c>
      <c r="B43" s="49" t="s">
        <v>156</v>
      </c>
      <c r="C43" s="48" t="s">
        <v>188</v>
      </c>
      <c r="D43" s="23"/>
      <c r="E43" s="23"/>
      <c r="F43" s="23"/>
      <c r="G43" s="23"/>
      <c r="H43" s="23"/>
      <c r="I43" s="23"/>
      <c r="J43" s="23"/>
      <c r="K43" s="23"/>
      <c r="L43" s="23"/>
      <c r="M43" s="23"/>
      <c r="N43" s="23"/>
      <c r="O43" s="23"/>
      <c r="P43" s="23"/>
      <c r="Q43" s="23"/>
      <c r="R43" s="20"/>
      <c r="S43" s="21">
        <f t="shared" si="1"/>
        <v>0</v>
      </c>
      <c r="T43" s="23"/>
    </row>
    <row r="44" spans="1:20" s="3" customFormat="1" ht="27.75" customHeight="1" x14ac:dyDescent="0.2">
      <c r="A44" s="19" t="s">
        <v>78</v>
      </c>
      <c r="B44" s="49" t="s">
        <v>157</v>
      </c>
      <c r="C44" s="48" t="s">
        <v>188</v>
      </c>
      <c r="D44" s="23"/>
      <c r="E44" s="23"/>
      <c r="F44" s="23"/>
      <c r="G44" s="23"/>
      <c r="H44" s="23"/>
      <c r="I44" s="23"/>
      <c r="J44" s="23"/>
      <c r="K44" s="23"/>
      <c r="L44" s="23"/>
      <c r="M44" s="23"/>
      <c r="N44" s="23"/>
      <c r="O44" s="23"/>
      <c r="P44" s="23"/>
      <c r="Q44" s="23"/>
      <c r="R44" s="20"/>
      <c r="S44" s="21">
        <f t="shared" si="1"/>
        <v>0</v>
      </c>
      <c r="T44" s="23"/>
    </row>
    <row r="45" spans="1:20" s="3" customFormat="1" ht="27.75" customHeight="1" x14ac:dyDescent="0.2">
      <c r="A45" s="19" t="s">
        <v>79</v>
      </c>
      <c r="B45" s="49" t="s">
        <v>158</v>
      </c>
      <c r="C45" s="48" t="s">
        <v>188</v>
      </c>
      <c r="D45" s="23"/>
      <c r="E45" s="23"/>
      <c r="F45" s="23"/>
      <c r="G45" s="23"/>
      <c r="H45" s="23"/>
      <c r="I45" s="23"/>
      <c r="J45" s="23"/>
      <c r="K45" s="23"/>
      <c r="L45" s="23"/>
      <c r="M45" s="23"/>
      <c r="N45" s="23"/>
      <c r="O45" s="23"/>
      <c r="P45" s="23"/>
      <c r="Q45" s="23"/>
      <c r="R45" s="20"/>
      <c r="S45" s="21">
        <f t="shared" si="1"/>
        <v>0</v>
      </c>
      <c r="T45" s="23"/>
    </row>
    <row r="46" spans="1:20" s="3" customFormat="1" ht="27.75" customHeight="1" x14ac:dyDescent="0.2">
      <c r="A46" s="19" t="s">
        <v>80</v>
      </c>
      <c r="B46" s="46" t="s">
        <v>159</v>
      </c>
      <c r="C46" s="45" t="s">
        <v>189</v>
      </c>
      <c r="D46" s="23"/>
      <c r="E46" s="23"/>
      <c r="F46" s="23"/>
      <c r="G46" s="23"/>
      <c r="H46" s="23">
        <v>0.3</v>
      </c>
      <c r="I46" s="23"/>
      <c r="J46" s="23"/>
      <c r="K46" s="23">
        <f>0.15+0.045</f>
        <v>0.19500000000000001</v>
      </c>
      <c r="L46" s="23"/>
      <c r="M46" s="23"/>
      <c r="N46" s="23"/>
      <c r="O46" s="23"/>
      <c r="P46" s="23"/>
      <c r="Q46" s="23"/>
      <c r="R46" s="20"/>
      <c r="S46" s="21">
        <f>SUM(H46:Q46)</f>
        <v>0.495</v>
      </c>
      <c r="T46" s="23" t="s">
        <v>220</v>
      </c>
    </row>
    <row r="47" spans="1:20" s="3" customFormat="1" ht="27.75" customHeight="1" x14ac:dyDescent="0.2">
      <c r="A47" s="19" t="s">
        <v>81</v>
      </c>
      <c r="B47" s="46" t="s">
        <v>160</v>
      </c>
      <c r="C47" s="45" t="s">
        <v>189</v>
      </c>
      <c r="D47" s="23"/>
      <c r="E47" s="23"/>
      <c r="F47" s="23"/>
      <c r="G47" s="23"/>
      <c r="H47" s="23"/>
      <c r="I47" s="23"/>
      <c r="J47" s="23"/>
      <c r="K47" s="23">
        <v>0.06</v>
      </c>
      <c r="L47" s="23"/>
      <c r="M47" s="23"/>
      <c r="N47" s="23"/>
      <c r="O47" s="23"/>
      <c r="P47" s="23"/>
      <c r="Q47" s="23"/>
      <c r="R47" s="20"/>
      <c r="S47" s="21">
        <v>0.06</v>
      </c>
      <c r="T47" s="23" t="s">
        <v>197</v>
      </c>
    </row>
    <row r="48" spans="1:20" s="3" customFormat="1" ht="27.75" customHeight="1" x14ac:dyDescent="0.2">
      <c r="A48" s="19" t="s">
        <v>82</v>
      </c>
      <c r="B48" s="46" t="s">
        <v>161</v>
      </c>
      <c r="C48" s="45" t="s">
        <v>189</v>
      </c>
      <c r="D48" s="23"/>
      <c r="E48" s="23"/>
      <c r="F48" s="23"/>
      <c r="G48" s="23"/>
      <c r="H48" s="23"/>
      <c r="I48" s="23"/>
      <c r="J48" s="23"/>
      <c r="K48" s="23">
        <v>0.09</v>
      </c>
      <c r="L48" s="23"/>
      <c r="M48" s="23"/>
      <c r="N48" s="23"/>
      <c r="O48" s="23"/>
      <c r="P48" s="23"/>
      <c r="Q48" s="23">
        <v>0.1</v>
      </c>
      <c r="R48" s="20"/>
      <c r="S48" s="21">
        <v>0.19</v>
      </c>
      <c r="T48" s="23" t="s">
        <v>198</v>
      </c>
    </row>
    <row r="49" spans="1:20" s="3" customFormat="1" ht="27.75" customHeight="1" x14ac:dyDescent="0.2">
      <c r="A49" s="19" t="s">
        <v>83</v>
      </c>
      <c r="B49" s="46" t="s">
        <v>162</v>
      </c>
      <c r="C49" s="45" t="s">
        <v>189</v>
      </c>
      <c r="D49" s="23"/>
      <c r="E49" s="23"/>
      <c r="F49" s="23"/>
      <c r="G49" s="23"/>
      <c r="H49" s="23"/>
      <c r="I49" s="23"/>
      <c r="J49" s="23"/>
      <c r="K49" s="23"/>
      <c r="L49" s="23"/>
      <c r="M49" s="23"/>
      <c r="N49" s="23"/>
      <c r="O49" s="23"/>
      <c r="P49" s="23"/>
      <c r="Q49" s="23"/>
      <c r="R49" s="20"/>
      <c r="S49" s="21">
        <v>0</v>
      </c>
      <c r="T49" s="23"/>
    </row>
    <row r="50" spans="1:20" s="3" customFormat="1" ht="27.75" customHeight="1" x14ac:dyDescent="0.2">
      <c r="A50" s="19" t="s">
        <v>84</v>
      </c>
      <c r="B50" s="46" t="s">
        <v>163</v>
      </c>
      <c r="C50" s="45" t="s">
        <v>189</v>
      </c>
      <c r="D50" s="23"/>
      <c r="E50" s="23"/>
      <c r="F50" s="23"/>
      <c r="G50" s="23"/>
      <c r="H50" s="23"/>
      <c r="I50" s="23"/>
      <c r="J50" s="23"/>
      <c r="K50" s="23"/>
      <c r="L50" s="23">
        <v>0.05</v>
      </c>
      <c r="M50" s="23"/>
      <c r="N50" s="23"/>
      <c r="O50" s="23"/>
      <c r="P50" s="23"/>
      <c r="Q50" s="23"/>
      <c r="R50" s="20"/>
      <c r="S50" s="21">
        <v>0.05</v>
      </c>
      <c r="T50" s="23" t="s">
        <v>199</v>
      </c>
    </row>
    <row r="51" spans="1:20" s="3" customFormat="1" ht="27.75" customHeight="1" x14ac:dyDescent="0.2">
      <c r="A51" s="19" t="s">
        <v>85</v>
      </c>
      <c r="B51" s="46" t="s">
        <v>164</v>
      </c>
      <c r="C51" s="45" t="s">
        <v>189</v>
      </c>
      <c r="D51" s="23"/>
      <c r="E51" s="23"/>
      <c r="F51" s="23"/>
      <c r="G51" s="23"/>
      <c r="H51" s="23"/>
      <c r="I51" s="23"/>
      <c r="J51" s="23"/>
      <c r="K51" s="23"/>
      <c r="L51" s="23"/>
      <c r="M51" s="23"/>
      <c r="N51" s="23"/>
      <c r="O51" s="23"/>
      <c r="P51" s="23"/>
      <c r="Q51" s="23"/>
      <c r="R51" s="20"/>
      <c r="S51" s="21">
        <v>0</v>
      </c>
      <c r="T51" s="23"/>
    </row>
    <row r="52" spans="1:20" s="3" customFormat="1" ht="27.75" customHeight="1" x14ac:dyDescent="0.25">
      <c r="A52" s="19" t="s">
        <v>86</v>
      </c>
      <c r="B52" s="44" t="s">
        <v>165</v>
      </c>
      <c r="C52" s="45" t="s">
        <v>189</v>
      </c>
      <c r="D52" s="23"/>
      <c r="E52" s="23"/>
      <c r="F52" s="23"/>
      <c r="G52" s="23"/>
      <c r="H52" s="23"/>
      <c r="I52" s="23"/>
      <c r="J52" s="23"/>
      <c r="K52" s="23"/>
      <c r="L52" s="23"/>
      <c r="M52" s="23"/>
      <c r="N52" s="23"/>
      <c r="O52" s="23"/>
      <c r="P52" s="23"/>
      <c r="Q52" s="23"/>
      <c r="R52" s="20"/>
      <c r="S52" s="21">
        <v>0</v>
      </c>
      <c r="T52" s="23"/>
    </row>
    <row r="53" spans="1:20" s="3" customFormat="1" ht="27.75" customHeight="1" x14ac:dyDescent="0.2">
      <c r="A53" s="19" t="s">
        <v>87</v>
      </c>
      <c r="B53" s="46" t="s">
        <v>166</v>
      </c>
      <c r="C53" s="45" t="s">
        <v>189</v>
      </c>
      <c r="D53" s="23"/>
      <c r="E53" s="23"/>
      <c r="F53" s="23"/>
      <c r="G53" s="23"/>
      <c r="H53" s="23"/>
      <c r="I53" s="23"/>
      <c r="J53" s="23"/>
      <c r="K53" s="23"/>
      <c r="L53" s="23"/>
      <c r="M53" s="23"/>
      <c r="N53" s="23"/>
      <c r="O53" s="23"/>
      <c r="P53" s="23"/>
      <c r="Q53" s="23"/>
      <c r="R53" s="20"/>
      <c r="S53" s="21">
        <v>0</v>
      </c>
      <c r="T53" s="23"/>
    </row>
    <row r="54" spans="1:20" s="3" customFormat="1" ht="27.75" customHeight="1" x14ac:dyDescent="0.2">
      <c r="A54" s="19" t="s">
        <v>88</v>
      </c>
      <c r="B54" s="46" t="s">
        <v>167</v>
      </c>
      <c r="C54" s="45" t="s">
        <v>189</v>
      </c>
      <c r="D54" s="23"/>
      <c r="E54" s="23"/>
      <c r="F54" s="23"/>
      <c r="G54" s="23"/>
      <c r="H54" s="23"/>
      <c r="I54" s="23"/>
      <c r="J54" s="23"/>
      <c r="K54" s="23">
        <v>0.03</v>
      </c>
      <c r="L54" s="23"/>
      <c r="M54" s="23"/>
      <c r="N54" s="23"/>
      <c r="O54" s="23"/>
      <c r="P54" s="23"/>
      <c r="Q54" s="23"/>
      <c r="R54" s="20"/>
      <c r="S54" s="21">
        <v>0.03</v>
      </c>
      <c r="T54" s="23" t="s">
        <v>200</v>
      </c>
    </row>
    <row r="55" spans="1:20" s="3" customFormat="1" ht="27.75" customHeight="1" x14ac:dyDescent="0.2">
      <c r="A55" s="19" t="s">
        <v>89</v>
      </c>
      <c r="B55" s="46" t="s">
        <v>168</v>
      </c>
      <c r="C55" s="45" t="s">
        <v>189</v>
      </c>
      <c r="D55" s="23"/>
      <c r="E55" s="23"/>
      <c r="F55" s="23"/>
      <c r="G55" s="23"/>
      <c r="H55" s="23"/>
      <c r="I55" s="23"/>
      <c r="J55" s="24"/>
      <c r="K55" s="23"/>
      <c r="L55" s="23"/>
      <c r="M55" s="23"/>
      <c r="N55" s="23"/>
      <c r="O55" s="23"/>
      <c r="P55" s="23"/>
      <c r="Q55" s="23"/>
      <c r="R55" s="20"/>
      <c r="S55" s="21">
        <v>0</v>
      </c>
      <c r="T55" s="26"/>
    </row>
    <row r="56" spans="1:20" s="3" customFormat="1" ht="27.75" customHeight="1" x14ac:dyDescent="0.2">
      <c r="A56" s="19" t="s">
        <v>90</v>
      </c>
      <c r="B56" s="46" t="s">
        <v>169</v>
      </c>
      <c r="C56" s="45" t="s">
        <v>189</v>
      </c>
      <c r="D56" s="23"/>
      <c r="E56" s="23"/>
      <c r="F56" s="23"/>
      <c r="G56" s="23"/>
      <c r="H56" s="23"/>
      <c r="I56" s="23"/>
      <c r="J56" s="23"/>
      <c r="K56" s="23"/>
      <c r="L56" s="23">
        <v>0.05</v>
      </c>
      <c r="M56" s="23"/>
      <c r="N56" s="23"/>
      <c r="O56" s="23"/>
      <c r="P56" s="23"/>
      <c r="Q56" s="23"/>
      <c r="R56" s="20"/>
      <c r="S56" s="21">
        <v>0.05</v>
      </c>
      <c r="T56" s="23" t="s">
        <v>199</v>
      </c>
    </row>
    <row r="57" spans="1:20" s="3" customFormat="1" ht="27.75" customHeight="1" x14ac:dyDescent="0.2">
      <c r="A57" s="19" t="s">
        <v>91</v>
      </c>
      <c r="B57" s="46" t="s">
        <v>170</v>
      </c>
      <c r="C57" s="45" t="s">
        <v>189</v>
      </c>
      <c r="D57" s="23"/>
      <c r="E57" s="23"/>
      <c r="F57" s="23"/>
      <c r="G57" s="23"/>
      <c r="H57" s="23"/>
      <c r="I57" s="23"/>
      <c r="J57" s="23"/>
      <c r="K57" s="23">
        <v>0.03</v>
      </c>
      <c r="L57" s="23"/>
      <c r="M57" s="23"/>
      <c r="N57" s="23"/>
      <c r="O57" s="23"/>
      <c r="P57" s="23"/>
      <c r="Q57" s="23"/>
      <c r="R57" s="20"/>
      <c r="S57" s="21">
        <v>0.03</v>
      </c>
      <c r="T57" s="23" t="s">
        <v>200</v>
      </c>
    </row>
    <row r="58" spans="1:20" s="3" customFormat="1" ht="27.75" customHeight="1" x14ac:dyDescent="0.2">
      <c r="A58" s="19" t="s">
        <v>92</v>
      </c>
      <c r="B58" s="46" t="s">
        <v>171</v>
      </c>
      <c r="C58" s="45" t="s">
        <v>189</v>
      </c>
      <c r="D58" s="23"/>
      <c r="E58" s="23"/>
      <c r="F58" s="23"/>
      <c r="G58" s="23"/>
      <c r="H58" s="23"/>
      <c r="I58" s="23"/>
      <c r="J58" s="23"/>
      <c r="K58" s="23">
        <v>0.06</v>
      </c>
      <c r="L58" s="23"/>
      <c r="M58" s="23"/>
      <c r="N58" s="23"/>
      <c r="O58" s="23"/>
      <c r="P58" s="23"/>
      <c r="Q58" s="23"/>
      <c r="R58" s="20"/>
      <c r="S58" s="21">
        <v>0.06</v>
      </c>
      <c r="T58" s="23" t="s">
        <v>201</v>
      </c>
    </row>
    <row r="59" spans="1:20" s="3" customFormat="1" ht="27.75" customHeight="1" x14ac:dyDescent="0.2">
      <c r="A59" s="19" t="s">
        <v>93</v>
      </c>
      <c r="B59" s="46" t="s">
        <v>172</v>
      </c>
      <c r="C59" s="45" t="s">
        <v>189</v>
      </c>
      <c r="D59" s="23"/>
      <c r="E59" s="23"/>
      <c r="F59" s="23"/>
      <c r="G59" s="23"/>
      <c r="H59" s="23"/>
      <c r="I59" s="53">
        <v>0.64</v>
      </c>
      <c r="J59" s="53">
        <v>0.17499999999999999</v>
      </c>
      <c r="K59" s="53">
        <v>0.255</v>
      </c>
      <c r="L59" s="53"/>
      <c r="M59" s="53"/>
      <c r="N59" s="53"/>
      <c r="O59" s="53"/>
      <c r="P59" s="53"/>
      <c r="Q59" s="53"/>
      <c r="R59" s="54"/>
      <c r="S59" s="55">
        <f t="shared" ref="S59" si="4">SUM(D59:Q59)</f>
        <v>1.0699999999999998</v>
      </c>
      <c r="T59" s="53" t="s">
        <v>204</v>
      </c>
    </row>
    <row r="60" spans="1:20" s="3" customFormat="1" ht="27.75" customHeight="1" x14ac:dyDescent="0.2">
      <c r="A60" s="19" t="s">
        <v>94</v>
      </c>
      <c r="B60" s="46" t="s">
        <v>173</v>
      </c>
      <c r="C60" s="45" t="s">
        <v>189</v>
      </c>
      <c r="D60" s="23"/>
      <c r="E60" s="23"/>
      <c r="F60" s="23"/>
      <c r="G60" s="23"/>
      <c r="H60" s="23"/>
      <c r="I60" s="23"/>
      <c r="J60" s="23"/>
      <c r="K60" s="23"/>
      <c r="L60" s="23"/>
      <c r="M60" s="23"/>
      <c r="N60" s="23"/>
      <c r="O60" s="23"/>
      <c r="P60" s="23"/>
      <c r="Q60" s="23"/>
      <c r="R60" s="20"/>
      <c r="S60" s="21">
        <v>0</v>
      </c>
      <c r="T60" s="23"/>
    </row>
    <row r="61" spans="1:20" s="3" customFormat="1" ht="27.75" customHeight="1" x14ac:dyDescent="0.2">
      <c r="A61" s="19" t="s">
        <v>95</v>
      </c>
      <c r="B61" s="46" t="s">
        <v>174</v>
      </c>
      <c r="C61" s="45" t="s">
        <v>189</v>
      </c>
      <c r="D61" s="23"/>
      <c r="E61" s="23"/>
      <c r="F61" s="23"/>
      <c r="G61" s="23"/>
      <c r="H61" s="23"/>
      <c r="I61" s="23"/>
      <c r="J61" s="23"/>
      <c r="K61" s="23">
        <v>0.03</v>
      </c>
      <c r="L61" s="23"/>
      <c r="M61" s="23"/>
      <c r="N61" s="23"/>
      <c r="O61" s="23"/>
      <c r="P61" s="23"/>
      <c r="Q61" s="23"/>
      <c r="R61" s="20"/>
      <c r="S61" s="21">
        <v>0.03</v>
      </c>
      <c r="T61" s="23" t="s">
        <v>200</v>
      </c>
    </row>
    <row r="62" spans="1:20" s="3" customFormat="1" ht="27.75" customHeight="1" x14ac:dyDescent="0.2">
      <c r="A62" s="19" t="s">
        <v>96</v>
      </c>
      <c r="B62" s="46" t="s">
        <v>175</v>
      </c>
      <c r="C62" s="45" t="s">
        <v>189</v>
      </c>
      <c r="D62" s="23"/>
      <c r="E62" s="23"/>
      <c r="F62" s="23"/>
      <c r="G62" s="23"/>
      <c r="H62" s="23"/>
      <c r="I62" s="23"/>
      <c r="J62" s="23"/>
      <c r="K62" s="23"/>
      <c r="L62" s="23"/>
      <c r="M62" s="23"/>
      <c r="N62" s="23"/>
      <c r="O62" s="23"/>
      <c r="P62" s="23"/>
      <c r="Q62" s="23"/>
      <c r="R62" s="20"/>
      <c r="S62" s="21">
        <v>0</v>
      </c>
      <c r="T62" s="23"/>
    </row>
    <row r="63" spans="1:20" s="3" customFormat="1" ht="27.75" customHeight="1" x14ac:dyDescent="0.2">
      <c r="A63" s="19" t="s">
        <v>97</v>
      </c>
      <c r="B63" s="46" t="s">
        <v>176</v>
      </c>
      <c r="C63" s="45" t="s">
        <v>189</v>
      </c>
      <c r="D63" s="23"/>
      <c r="E63" s="23"/>
      <c r="F63" s="23"/>
      <c r="G63" s="23"/>
      <c r="H63" s="23"/>
      <c r="I63" s="23"/>
      <c r="J63" s="23"/>
      <c r="K63" s="23"/>
      <c r="L63" s="23"/>
      <c r="M63" s="23"/>
      <c r="N63" s="23"/>
      <c r="O63" s="23"/>
      <c r="P63" s="23"/>
      <c r="Q63" s="23"/>
      <c r="R63" s="20"/>
      <c r="S63" s="21">
        <v>0</v>
      </c>
      <c r="T63" s="23"/>
    </row>
    <row r="64" spans="1:20" s="3" customFormat="1" ht="27.75" customHeight="1" x14ac:dyDescent="0.2">
      <c r="A64" s="19" t="s">
        <v>98</v>
      </c>
      <c r="B64" s="46" t="s">
        <v>177</v>
      </c>
      <c r="C64" s="45" t="s">
        <v>189</v>
      </c>
      <c r="D64" s="23"/>
      <c r="E64" s="23"/>
      <c r="F64" s="23"/>
      <c r="G64" s="23"/>
      <c r="H64" s="23"/>
      <c r="I64" s="23"/>
      <c r="J64" s="23"/>
      <c r="K64" s="23"/>
      <c r="L64" s="23"/>
      <c r="M64" s="23"/>
      <c r="N64" s="23"/>
      <c r="O64" s="23"/>
      <c r="P64" s="23"/>
      <c r="Q64" s="23"/>
      <c r="R64" s="20"/>
      <c r="S64" s="21">
        <v>0</v>
      </c>
      <c r="T64" s="23"/>
    </row>
    <row r="65" spans="1:20" s="3" customFormat="1" ht="27.75" customHeight="1" x14ac:dyDescent="0.2">
      <c r="A65" s="19" t="s">
        <v>99</v>
      </c>
      <c r="B65" s="46" t="s">
        <v>178</v>
      </c>
      <c r="C65" s="45" t="s">
        <v>189</v>
      </c>
      <c r="D65" s="23"/>
      <c r="E65" s="23"/>
      <c r="F65" s="23"/>
      <c r="G65" s="23"/>
      <c r="H65" s="23"/>
      <c r="I65" s="23"/>
      <c r="J65" s="23"/>
      <c r="K65" s="23"/>
      <c r="L65" s="23"/>
      <c r="M65" s="23"/>
      <c r="N65" s="23"/>
      <c r="O65" s="23"/>
      <c r="P65" s="23"/>
      <c r="Q65" s="23"/>
      <c r="R65" s="20"/>
      <c r="S65" s="21">
        <v>0</v>
      </c>
      <c r="T65" s="23"/>
    </row>
    <row r="66" spans="1:20" s="3" customFormat="1" ht="27.75" customHeight="1" x14ac:dyDescent="0.2">
      <c r="A66" s="19" t="s">
        <v>100</v>
      </c>
      <c r="B66" s="46" t="s">
        <v>179</v>
      </c>
      <c r="C66" s="45" t="s">
        <v>189</v>
      </c>
      <c r="D66" s="23"/>
      <c r="E66" s="23"/>
      <c r="F66" s="23"/>
      <c r="G66" s="23"/>
      <c r="H66" s="23"/>
      <c r="I66" s="23"/>
      <c r="J66" s="23"/>
      <c r="K66" s="23"/>
      <c r="L66" s="23"/>
      <c r="M66" s="23"/>
      <c r="N66" s="23"/>
      <c r="O66" s="23"/>
      <c r="P66" s="23"/>
      <c r="Q66" s="23"/>
      <c r="R66" s="20"/>
      <c r="S66" s="21">
        <v>0</v>
      </c>
      <c r="T66" s="23"/>
    </row>
    <row r="67" spans="1:20" s="3" customFormat="1" ht="27.75" customHeight="1" x14ac:dyDescent="0.2">
      <c r="A67" s="19" t="s">
        <v>101</v>
      </c>
      <c r="B67" s="51" t="s">
        <v>180</v>
      </c>
      <c r="C67" s="52" t="s">
        <v>190</v>
      </c>
      <c r="D67" s="23"/>
      <c r="E67" s="23"/>
      <c r="F67" s="23"/>
      <c r="G67" s="23"/>
      <c r="H67" s="23"/>
      <c r="I67" s="23"/>
      <c r="J67" s="23"/>
      <c r="K67" s="23"/>
      <c r="L67" s="23"/>
      <c r="M67" s="23"/>
      <c r="N67" s="23"/>
      <c r="O67" s="23"/>
      <c r="P67" s="23"/>
      <c r="Q67" s="23"/>
      <c r="R67" s="20"/>
      <c r="S67" s="21">
        <f t="shared" si="1"/>
        <v>0</v>
      </c>
      <c r="T67" s="23"/>
    </row>
    <row r="68" spans="1:20" s="3" customFormat="1" ht="27.75" customHeight="1" x14ac:dyDescent="0.2">
      <c r="A68" s="19" t="s">
        <v>102</v>
      </c>
      <c r="B68" s="51" t="s">
        <v>181</v>
      </c>
      <c r="C68" s="52" t="s">
        <v>190</v>
      </c>
      <c r="D68" s="23"/>
      <c r="E68" s="23"/>
      <c r="F68" s="23"/>
      <c r="G68" s="23"/>
      <c r="H68" s="23"/>
      <c r="I68" s="23"/>
      <c r="J68" s="23"/>
      <c r="K68" s="23"/>
      <c r="L68" s="23"/>
      <c r="M68" s="23"/>
      <c r="N68" s="23"/>
      <c r="O68" s="23"/>
      <c r="P68" s="23"/>
      <c r="Q68" s="23"/>
      <c r="R68" s="20"/>
      <c r="S68" s="21">
        <f t="shared" si="1"/>
        <v>0</v>
      </c>
      <c r="T68" s="23"/>
    </row>
    <row r="69" spans="1:20" s="3" customFormat="1" ht="27.75" customHeight="1" x14ac:dyDescent="0.2">
      <c r="A69" s="19" t="s">
        <v>103</v>
      </c>
      <c r="B69" s="51" t="s">
        <v>182</v>
      </c>
      <c r="C69" s="52" t="s">
        <v>190</v>
      </c>
      <c r="D69" s="23"/>
      <c r="E69" s="23"/>
      <c r="F69" s="23"/>
      <c r="G69" s="23"/>
      <c r="H69" s="23"/>
      <c r="I69" s="23"/>
      <c r="J69" s="23"/>
      <c r="K69" s="23"/>
      <c r="L69" s="23">
        <v>1.4999999999999999E-2</v>
      </c>
      <c r="M69" s="23"/>
      <c r="N69" s="23"/>
      <c r="O69" s="23"/>
      <c r="P69" s="23"/>
      <c r="Q69" s="23"/>
      <c r="R69" s="20"/>
      <c r="S69" s="21">
        <f t="shared" ref="S69:S73" si="5">SUM(D69:Q69)</f>
        <v>1.4999999999999999E-2</v>
      </c>
      <c r="T69" s="23" t="s">
        <v>206</v>
      </c>
    </row>
    <row r="70" spans="1:20" s="3" customFormat="1" ht="27.75" customHeight="1" x14ac:dyDescent="0.2">
      <c r="A70" s="19" t="s">
        <v>104</v>
      </c>
      <c r="B70" s="51" t="s">
        <v>183</v>
      </c>
      <c r="C70" s="52" t="s">
        <v>190</v>
      </c>
      <c r="D70" s="23"/>
      <c r="E70" s="23"/>
      <c r="F70" s="23"/>
      <c r="G70" s="23"/>
      <c r="H70" s="23"/>
      <c r="I70" s="23"/>
      <c r="J70" s="23"/>
      <c r="K70" s="23"/>
      <c r="L70" s="23"/>
      <c r="M70" s="23"/>
      <c r="N70" s="23"/>
      <c r="O70" s="23"/>
      <c r="P70" s="23"/>
      <c r="Q70" s="23"/>
      <c r="R70" s="20"/>
      <c r="S70" s="21">
        <f t="shared" si="5"/>
        <v>0</v>
      </c>
      <c r="T70" s="23"/>
    </row>
    <row r="71" spans="1:20" s="3" customFormat="1" ht="27.75" customHeight="1" x14ac:dyDescent="0.2">
      <c r="A71" s="19" t="s">
        <v>105</v>
      </c>
      <c r="B71" s="51" t="s">
        <v>184</v>
      </c>
      <c r="C71" s="52" t="s">
        <v>190</v>
      </c>
      <c r="D71" s="23"/>
      <c r="E71" s="23"/>
      <c r="F71" s="23"/>
      <c r="G71" s="23"/>
      <c r="H71" s="23"/>
      <c r="I71" s="23"/>
      <c r="J71" s="23"/>
      <c r="K71" s="23"/>
      <c r="L71" s="23"/>
      <c r="M71" s="23"/>
      <c r="N71" s="23"/>
      <c r="O71" s="23"/>
      <c r="P71" s="23"/>
      <c r="Q71" s="23"/>
      <c r="R71" s="20"/>
      <c r="S71" s="21">
        <f t="shared" si="5"/>
        <v>0</v>
      </c>
      <c r="T71" s="27"/>
    </row>
    <row r="72" spans="1:20" s="3" customFormat="1" ht="27.75" customHeight="1" x14ac:dyDescent="0.2">
      <c r="A72" s="19" t="s">
        <v>106</v>
      </c>
      <c r="B72" s="51" t="s">
        <v>185</v>
      </c>
      <c r="C72" s="52" t="s">
        <v>190</v>
      </c>
      <c r="D72" s="23"/>
      <c r="E72" s="23"/>
      <c r="F72" s="23"/>
      <c r="G72" s="23"/>
      <c r="H72" s="23"/>
      <c r="I72" s="23"/>
      <c r="J72" s="23"/>
      <c r="K72" s="23"/>
      <c r="L72" s="23"/>
      <c r="M72" s="23"/>
      <c r="N72" s="23"/>
      <c r="O72" s="23"/>
      <c r="P72" s="23"/>
      <c r="Q72" s="23"/>
      <c r="R72" s="20"/>
      <c r="S72" s="21">
        <f t="shared" si="5"/>
        <v>0</v>
      </c>
      <c r="T72" s="23"/>
    </row>
    <row r="73" spans="1:20" s="3" customFormat="1" ht="27.75" customHeight="1" x14ac:dyDescent="0.2">
      <c r="A73" s="19" t="s">
        <v>107</v>
      </c>
      <c r="B73" s="51" t="s">
        <v>186</v>
      </c>
      <c r="C73" s="52" t="s">
        <v>190</v>
      </c>
      <c r="D73" s="23"/>
      <c r="E73" s="23"/>
      <c r="F73" s="23"/>
      <c r="G73" s="23"/>
      <c r="H73" s="23"/>
      <c r="I73" s="23"/>
      <c r="J73" s="23"/>
      <c r="K73" s="23"/>
      <c r="L73" s="23">
        <f>0.015+0.04</f>
        <v>5.5E-2</v>
      </c>
      <c r="M73" s="23"/>
      <c r="N73" s="23"/>
      <c r="O73" s="23"/>
      <c r="P73" s="23"/>
      <c r="Q73" s="23"/>
      <c r="R73" s="20"/>
      <c r="S73" s="21">
        <f t="shared" si="5"/>
        <v>5.5E-2</v>
      </c>
      <c r="T73" s="23" t="s">
        <v>206</v>
      </c>
    </row>
    <row r="74" spans="1:20" s="3" customFormat="1" ht="27.75" customHeight="1" x14ac:dyDescent="0.2">
      <c r="A74" s="19" t="s">
        <v>108</v>
      </c>
      <c r="B74" s="8"/>
      <c r="C74" s="8"/>
      <c r="D74" s="23"/>
      <c r="E74" s="23"/>
      <c r="F74" s="23"/>
      <c r="G74" s="23"/>
      <c r="H74" s="23"/>
      <c r="I74" s="23"/>
      <c r="J74" s="24"/>
      <c r="K74" s="23"/>
      <c r="L74" s="23"/>
      <c r="M74" s="23"/>
      <c r="N74" s="23"/>
      <c r="O74" s="23"/>
      <c r="P74" s="23"/>
      <c r="Q74" s="23"/>
      <c r="R74" s="20"/>
      <c r="S74" s="21">
        <f t="shared" ref="S74:S77" si="6">SUM(D74:Q74)</f>
        <v>0</v>
      </c>
      <c r="T74" s="26"/>
    </row>
    <row r="75" spans="1:20" s="3" customFormat="1" ht="27.75" customHeight="1" x14ac:dyDescent="0.2">
      <c r="A75" s="19" t="s">
        <v>109</v>
      </c>
      <c r="B75" s="8"/>
      <c r="C75" s="8"/>
      <c r="D75" s="23"/>
      <c r="E75" s="23"/>
      <c r="F75" s="23"/>
      <c r="G75" s="23"/>
      <c r="H75" s="23"/>
      <c r="I75" s="23"/>
      <c r="J75" s="23"/>
      <c r="K75" s="23"/>
      <c r="L75" s="23"/>
      <c r="M75" s="23"/>
      <c r="N75" s="23"/>
      <c r="O75" s="23"/>
      <c r="P75" s="23"/>
      <c r="Q75" s="23"/>
      <c r="R75" s="20"/>
      <c r="S75" s="21">
        <f t="shared" si="6"/>
        <v>0</v>
      </c>
      <c r="T75" s="23"/>
    </row>
    <row r="76" spans="1:20" s="3" customFormat="1" ht="27.75" customHeight="1" x14ac:dyDescent="0.2">
      <c r="A76" s="19" t="s">
        <v>110</v>
      </c>
      <c r="B76" s="8"/>
      <c r="C76" s="8"/>
      <c r="D76" s="23"/>
      <c r="E76" s="23"/>
      <c r="F76" s="23"/>
      <c r="G76" s="23"/>
      <c r="H76" s="23"/>
      <c r="I76" s="23"/>
      <c r="J76" s="23"/>
      <c r="K76" s="23"/>
      <c r="L76" s="23"/>
      <c r="M76" s="23"/>
      <c r="N76" s="23"/>
      <c r="O76" s="23"/>
      <c r="P76" s="23"/>
      <c r="Q76" s="23"/>
      <c r="R76" s="20"/>
      <c r="S76" s="21">
        <f t="shared" si="6"/>
        <v>0</v>
      </c>
      <c r="T76" s="23"/>
    </row>
    <row r="77" spans="1:20" s="3" customFormat="1" ht="27.75" customHeight="1" x14ac:dyDescent="0.2">
      <c r="A77" s="19" t="s">
        <v>111</v>
      </c>
      <c r="B77" s="8"/>
      <c r="C77" s="8"/>
      <c r="D77" s="23"/>
      <c r="E77" s="23"/>
      <c r="F77" s="23"/>
      <c r="G77" s="23"/>
      <c r="H77" s="23"/>
      <c r="I77" s="23"/>
      <c r="J77" s="23"/>
      <c r="K77" s="23"/>
      <c r="L77" s="23"/>
      <c r="M77" s="23"/>
      <c r="N77" s="23"/>
      <c r="O77" s="23"/>
      <c r="P77" s="23"/>
      <c r="Q77" s="23"/>
      <c r="R77" s="20"/>
      <c r="S77" s="21">
        <f t="shared" si="6"/>
        <v>0</v>
      </c>
      <c r="T77" s="23"/>
    </row>
  </sheetData>
  <autoFilter ref="A8:U77">
    <filterColumn colId="0" showButton="0"/>
  </autoFilter>
  <mergeCells count="10">
    <mergeCell ref="A2:R2"/>
    <mergeCell ref="A4:A7"/>
    <mergeCell ref="B4:B7"/>
    <mergeCell ref="D4:Q4"/>
    <mergeCell ref="C4:C7"/>
    <mergeCell ref="T4:T7"/>
    <mergeCell ref="D5:L5"/>
    <mergeCell ref="M5:N5"/>
    <mergeCell ref="O5:Q5"/>
    <mergeCell ref="A8:B8"/>
  </mergeCells>
  <phoneticPr fontId="4" type="noConversion"/>
  <conditionalFormatting sqref="D9:S58 D60:S77 D59:H59">
    <cfRule type="cellIs" dxfId="1" priority="2" operator="greaterThan">
      <formula>0</formula>
    </cfRule>
  </conditionalFormatting>
  <conditionalFormatting sqref="I59:S59">
    <cfRule type="cellIs" dxfId="0" priority="1" operator="greaterThan">
      <formula>0</formula>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DSMT4" shapeId="5121" r:id="rId4">
          <objectPr defaultSize="0" autoPict="0" r:id="rId5">
            <anchor moveWithCells="1">
              <from>
                <xdr:col>17</xdr:col>
                <xdr:colOff>76200</xdr:colOff>
                <xdr:row>4</xdr:row>
                <xdr:rowOff>390525</xdr:rowOff>
              </from>
              <to>
                <xdr:col>17</xdr:col>
                <xdr:colOff>523875</xdr:colOff>
                <xdr:row>4</xdr:row>
                <xdr:rowOff>657225</xdr:rowOff>
              </to>
            </anchor>
          </objectPr>
        </oleObject>
      </mc:Choice>
      <mc:Fallback>
        <oleObject progId="Equation.DSMT4" shapeId="5121" r:id="rId4"/>
      </mc:Fallback>
    </mc:AlternateContent>
    <mc:AlternateContent xmlns:mc="http://schemas.openxmlformats.org/markup-compatibility/2006">
      <mc:Choice Requires="x14">
        <oleObject progId="Equation.DSMT4" shapeId="5122" r:id="rId6">
          <objectPr defaultSize="0" autoPict="0" r:id="rId7">
            <anchor moveWithCells="1">
              <from>
                <xdr:col>18</xdr:col>
                <xdr:colOff>104775</xdr:colOff>
                <xdr:row>4</xdr:row>
                <xdr:rowOff>333375</xdr:rowOff>
              </from>
              <to>
                <xdr:col>18</xdr:col>
                <xdr:colOff>828675</xdr:colOff>
                <xdr:row>4</xdr:row>
                <xdr:rowOff>714375</xdr:rowOff>
              </to>
            </anchor>
          </objectPr>
        </oleObject>
      </mc:Choice>
      <mc:Fallback>
        <oleObject progId="Equation.DSMT4" shapeId="5122"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Cách tính </vt:lpstr>
      <vt:lpstr>DATA 2017</vt:lpstr>
      <vt:lpstr>DATA 2018</vt:lpstr>
      <vt:lpstr>DATA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Suong</dc:creator>
  <cp:lastModifiedBy>Mr Suong</cp:lastModifiedBy>
  <dcterms:created xsi:type="dcterms:W3CDTF">2020-02-07T03:15:50Z</dcterms:created>
  <dcterms:modified xsi:type="dcterms:W3CDTF">2020-03-26T03:24:04Z</dcterms:modified>
</cp:coreProperties>
</file>